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195" tabRatio="678" activeTab="1"/>
  </bookViews>
  <sheets>
    <sheet name="титульний" sheetId="1" r:id="rId1"/>
    <sheet name="2018-19" sheetId="2" r:id="rId2"/>
    <sheet name="сем 1" sheetId="3" state="hidden" r:id="rId3"/>
    <sheet name="сем 2" sheetId="4" state="hidden" r:id="rId4"/>
    <sheet name="сем 2б" sheetId="5" state="hidden" r:id="rId5"/>
    <sheet name="сем 3" sheetId="6" state="hidden" r:id="rId6"/>
    <sheet name="сем 4 а" sheetId="7" state="hidden" r:id="rId7"/>
    <sheet name="сем 4б" sheetId="8" state="hidden" r:id="rId8"/>
    <sheet name="сем 5" sheetId="9" state="hidden" r:id="rId9"/>
    <sheet name="сем 6а" sheetId="10" state="hidden" r:id="rId10"/>
    <sheet name="сем 6б" sheetId="11" state="hidden" r:id="rId11"/>
    <sheet name="сем 7" sheetId="12" state="hidden" r:id="rId12"/>
    <sheet name="сем 8а" sheetId="13" state="hidden" r:id="rId13"/>
    <sheet name="сем 8б" sheetId="14" state="hidden" r:id="rId14"/>
    <sheet name="2017-18 (2)" sheetId="15" state="hidden" r:id="rId15"/>
  </sheets>
  <definedNames>
    <definedName name="_xlnm.Print_Area" localSheetId="14">'2017-18 (2)'!$A$1:$Y$215</definedName>
    <definedName name="_xlnm.Print_Area" localSheetId="1">'2018-19'!$A$1:$Y$206</definedName>
    <definedName name="_xlnm.Print_Area" localSheetId="2">'сем 1'!$A$1:$Z$17</definedName>
    <definedName name="_xlnm.Print_Area" localSheetId="3">'сем 2'!$A$1:$Z$17</definedName>
    <definedName name="_xlnm.Print_Area" localSheetId="4">'сем 2б'!$A$1:$Z$14</definedName>
    <definedName name="_xlnm.Print_Area" localSheetId="5">'сем 3'!$A$1:$Z$21</definedName>
    <definedName name="_xlnm.Print_Area" localSheetId="6">'сем 4 а'!$A$1:$Z$19</definedName>
    <definedName name="_xlnm.Print_Area" localSheetId="7">'сем 4б'!$A$1:$Z$23</definedName>
    <definedName name="_xlnm.Print_Area" localSheetId="8">'сем 5'!$A$1:$Z$20</definedName>
    <definedName name="_xlnm.Print_Area" localSheetId="9">'сем 6а'!$A$1:$Z$19</definedName>
    <definedName name="_xlnm.Print_Area" localSheetId="10">'сем 6б'!$A$1:$Z$23</definedName>
    <definedName name="_xlnm.Print_Area" localSheetId="11">'сем 7'!$A$1:$Z$16</definedName>
    <definedName name="_xlnm.Print_Area" localSheetId="12">'сем 8а'!$A$1:$Z$15</definedName>
    <definedName name="_xlnm.Print_Area" localSheetId="13">'сем 8б'!$A$1:$Z$17</definedName>
    <definedName name="_xlnm.Print_Area" localSheetId="0">'титульний'!$A$1:$BA$43</definedName>
  </definedNames>
  <calcPr fullCalcOnLoad="1"/>
</workbook>
</file>

<file path=xl/sharedStrings.xml><?xml version="1.0" encoding="utf-8"?>
<sst xmlns="http://schemas.openxmlformats.org/spreadsheetml/2006/main" count="1771" uniqueCount="423">
  <si>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</si>
  <si>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</si>
  <si>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</si>
  <si>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</si>
  <si>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</si>
  <si>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</si>
  <si>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</si>
  <si>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</si>
  <si>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</si>
  <si>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</si>
  <si>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</si>
  <si>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</si>
  <si>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</si>
  <si>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</si>
  <si>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</si>
  <si>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Донбаська державна машинобудівна академія</t>
  </si>
  <si>
    <t>С</t>
  </si>
  <si>
    <t>Практика</t>
  </si>
  <si>
    <t>П</t>
  </si>
  <si>
    <t>К</t>
  </si>
  <si>
    <t>Дипломне проектування</t>
  </si>
  <si>
    <t>Всього</t>
  </si>
  <si>
    <t>№ п/п</t>
  </si>
  <si>
    <t xml:space="preserve"> </t>
  </si>
  <si>
    <t>лекції</t>
  </si>
  <si>
    <t>1 курс</t>
  </si>
  <si>
    <t>2 курс</t>
  </si>
  <si>
    <t>3 курс</t>
  </si>
  <si>
    <t>4 курс</t>
  </si>
  <si>
    <t>кількість тижнів у семестрі</t>
  </si>
  <si>
    <t xml:space="preserve"> Кількість екзаменів</t>
  </si>
  <si>
    <t>Історія України</t>
  </si>
  <si>
    <t>Правознавство</t>
  </si>
  <si>
    <t>Економіка підприємства</t>
  </si>
  <si>
    <t>Менеджмент</t>
  </si>
  <si>
    <t>Фізичне виховання</t>
  </si>
  <si>
    <t>Політична економія</t>
  </si>
  <si>
    <t>Мікроекономіка</t>
  </si>
  <si>
    <t>Макроекономіка</t>
  </si>
  <si>
    <t>Маркетинг</t>
  </si>
  <si>
    <t>Міжнародна економіка</t>
  </si>
  <si>
    <t>Макроекономіка (курсова робота)</t>
  </si>
  <si>
    <t>Економіка підприємства (курсова робота)</t>
  </si>
  <si>
    <t>Історія економіки та економічної думки</t>
  </si>
  <si>
    <t>Математика для економістів</t>
  </si>
  <si>
    <t>Гроші і кредит</t>
  </si>
  <si>
    <t>Фінанси</t>
  </si>
  <si>
    <t>Бухгалтерський облік</t>
  </si>
  <si>
    <t>Регіональна економіка</t>
  </si>
  <si>
    <t>Іноземна мова</t>
  </si>
  <si>
    <t>Організація виробництва</t>
  </si>
  <si>
    <t>Бухгалтерський облік (курсова робота)</t>
  </si>
  <si>
    <t>Проектний аналіз</t>
  </si>
  <si>
    <t>Потенціал і розвиток підприємства</t>
  </si>
  <si>
    <t>Планування і контроль на підприємстві</t>
  </si>
  <si>
    <t>Управлінський облік</t>
  </si>
  <si>
    <t>Героїчні особистості в Україні</t>
  </si>
  <si>
    <t>Ознайомча практика</t>
  </si>
  <si>
    <t xml:space="preserve">Психологія </t>
  </si>
  <si>
    <t xml:space="preserve">Філософія </t>
  </si>
  <si>
    <t>Етика та естетика</t>
  </si>
  <si>
    <t>Логіка</t>
  </si>
  <si>
    <t>Проектний аналіз (курсова робота)</t>
  </si>
  <si>
    <t>Переддипломна практика</t>
  </si>
  <si>
    <t>с*</t>
  </si>
  <si>
    <t xml:space="preserve">Іноземна мова (за професійним спрямуванням) </t>
  </si>
  <si>
    <t xml:space="preserve">Логістика </t>
  </si>
  <si>
    <t xml:space="preserve">Економіко-математичні методи та моделі </t>
  </si>
  <si>
    <t>Управління витратами</t>
  </si>
  <si>
    <t>Економіко-математичні методи та моделі (оптимізаційні методи та моделі)</t>
  </si>
  <si>
    <t>Інформатика</t>
  </si>
  <si>
    <t>Математика для економістів (вища математика)</t>
  </si>
  <si>
    <t>Економіко-математичні методи та моделі (економетрика)</t>
  </si>
  <si>
    <t>Економіка та організація інноваційної діяльності</t>
  </si>
  <si>
    <t>Економіка праці і соціально-трудові відносини</t>
  </si>
  <si>
    <t>6л</t>
  </si>
  <si>
    <t>-</t>
  </si>
  <si>
    <t>Виробнича (економіко-організаційна)</t>
  </si>
  <si>
    <t xml:space="preserve">Історія української культури </t>
  </si>
  <si>
    <t>Виробнича практика (економіко-організаційна)</t>
  </si>
  <si>
    <t>Захист дипломної роботи бакалавра</t>
  </si>
  <si>
    <t>Релігієзнавство</t>
  </si>
  <si>
    <t xml:space="preserve"> Т</t>
  </si>
  <si>
    <t>І . ГРАФІК НАВЧАЛЬНОГО ПРОЦЕСУ</t>
  </si>
  <si>
    <t>Математика  для  економістів (теорія   ймовірності  і  матем. статистика)</t>
  </si>
  <si>
    <t xml:space="preserve">1.1.  Гуманітарні та соціально-економічні дисципліни  </t>
  </si>
  <si>
    <t xml:space="preserve">1.2 Дисципліни природничо-наукової (фундаментальної) підготовки   </t>
  </si>
  <si>
    <t>Розподіл за триместрами</t>
  </si>
  <si>
    <t xml:space="preserve">Статистика </t>
  </si>
  <si>
    <t xml:space="preserve"> Кількість курсових робіт</t>
  </si>
  <si>
    <t>Кількість годин на тиждень</t>
  </si>
  <si>
    <t xml:space="preserve"> Т/П</t>
  </si>
  <si>
    <t>Т/П/Д</t>
  </si>
  <si>
    <t>Т/Д</t>
  </si>
  <si>
    <t>Разом п.1.1:</t>
  </si>
  <si>
    <t>Разом п.1.2:</t>
  </si>
  <si>
    <t>Разом п.1.3:</t>
  </si>
  <si>
    <t>Міністерство освіти і науки України</t>
  </si>
  <si>
    <t xml:space="preserve">НАВЧАЛЬНИЙ ПЛАН </t>
  </si>
  <si>
    <t>Срок навчання - 4 роки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</si>
  <si>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</si>
  <si>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 основі повної загальної середньої освіти </t>
  </si>
  <si>
    <t>Виконання дипломн. проекту</t>
  </si>
  <si>
    <t>Держ. атест.</t>
  </si>
  <si>
    <t>Кані-кули</t>
  </si>
  <si>
    <t>Усього</t>
  </si>
  <si>
    <t>199</t>
  </si>
  <si>
    <t>Назва
 практики</t>
  </si>
  <si>
    <t>Тижні</t>
  </si>
  <si>
    <t>Виробнича (ознайомча)</t>
  </si>
  <si>
    <t>Переддипломна</t>
  </si>
  <si>
    <t>Назва навчальної дисципліни</t>
  </si>
  <si>
    <t>Форма державної атестації (екзамен, дипломний проект (робота))</t>
  </si>
  <si>
    <t>Захист дипломної роботи</t>
  </si>
  <si>
    <t xml:space="preserve">Стратегія підприємства </t>
  </si>
  <si>
    <t>Декан факультету ФЕМ</t>
  </si>
  <si>
    <t>Є.В. Мироненко</t>
  </si>
  <si>
    <t>НАЗВА НАВЧАЛЬНОЇ ДИСЦИПЛІНИ</t>
  </si>
  <si>
    <t>Кількість кредитів EКТС</t>
  </si>
  <si>
    <t>Кількість годин</t>
  </si>
  <si>
    <t>Розподіл годин на тиждень за курсами і триместрами</t>
  </si>
  <si>
    <t>загальний обсяг</t>
  </si>
  <si>
    <t>аудиторних</t>
  </si>
  <si>
    <t>самостійна робота</t>
  </si>
  <si>
    <t>екзамени</t>
  </si>
  <si>
    <t>заліки</t>
  </si>
  <si>
    <t>курсові</t>
  </si>
  <si>
    <t>всього</t>
  </si>
  <si>
    <t>у тому числі:</t>
  </si>
  <si>
    <t>проекти</t>
  </si>
  <si>
    <t>роботи</t>
  </si>
  <si>
    <t>лабораторні</t>
  </si>
  <si>
    <t>практичні</t>
  </si>
  <si>
    <t>1.1.1</t>
  </si>
  <si>
    <t>1.1.1.1</t>
  </si>
  <si>
    <t>1.1.1.2</t>
  </si>
  <si>
    <t>1.1.1.3</t>
  </si>
  <si>
    <t>1.1.2</t>
  </si>
  <si>
    <t>1.1.3</t>
  </si>
  <si>
    <t>1.1.4</t>
  </si>
  <si>
    <t>1.1.5</t>
  </si>
  <si>
    <t>Разом :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</si>
  <si>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</si>
  <si>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</si>
  <si>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</si>
  <si>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</si>
  <si>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</si>
  <si>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</si>
  <si>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</si>
  <si>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</si>
  <si>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</si>
  <si>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1.2.2</t>
  </si>
  <si>
    <t>1.2.2.1</t>
  </si>
  <si>
    <t>1.2.2.2</t>
  </si>
  <si>
    <t>1.2.3</t>
  </si>
  <si>
    <t>1.2.3.1</t>
  </si>
  <si>
    <t>1.2.3.2</t>
  </si>
  <si>
    <t>1.2.4</t>
  </si>
  <si>
    <t>1.2.5</t>
  </si>
  <si>
    <t>1.2.6</t>
  </si>
  <si>
    <t>1.2.7</t>
  </si>
  <si>
    <t>Основи наукових досліджень</t>
  </si>
  <si>
    <t>Основи наукових досліджень (курсова робота)</t>
  </si>
  <si>
    <t>3. ПРАКТИЧНА ПІДГОТОВКА</t>
  </si>
  <si>
    <t>Разом 3 :</t>
  </si>
  <si>
    <t>3.1</t>
  </si>
  <si>
    <t>3.2</t>
  </si>
  <si>
    <t>3.3</t>
  </si>
  <si>
    <t>3.4</t>
  </si>
  <si>
    <t>4.1</t>
  </si>
  <si>
    <t>Разом 4:</t>
  </si>
  <si>
    <t xml:space="preserve"> Кількість заліків</t>
  </si>
  <si>
    <t xml:space="preserve"> Кількість курсових проектів</t>
  </si>
  <si>
    <t>Політологія</t>
  </si>
  <si>
    <t>1.2.4.1</t>
  </si>
  <si>
    <t>1.2.4.2</t>
  </si>
  <si>
    <t>1.2.5.1</t>
  </si>
  <si>
    <t>1.2.5.2</t>
  </si>
  <si>
    <t xml:space="preserve">Основи охорони праці та безпека життєдіяльності </t>
  </si>
  <si>
    <t xml:space="preserve">Основи охорони праці  </t>
  </si>
  <si>
    <t>2 ДИСЦИПЛІНИ ВІЛЬНОГО ВИБОРУ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</si>
  <si>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</si>
  <si>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</si>
  <si>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</si>
  <si>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</si>
  <si>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</si>
  <si>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</si>
  <si>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</si>
  <si>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</si>
  <si>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</si>
  <si>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</si>
  <si>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 Соціально-гуманітарні (факультативні) дисципліни</t>
  </si>
  <si>
    <t>12</t>
  </si>
  <si>
    <t>1. ОБОВ'ЯЗКОВІ НАВЧАЛЬНІ  ДИСЦИПЛІНИ</t>
  </si>
  <si>
    <t xml:space="preserve">Українська мова  (за професійним спрямуванням) </t>
  </si>
  <si>
    <t>8 по 12год+3</t>
  </si>
  <si>
    <t>24+8 по 18 год</t>
  </si>
  <si>
    <t>2</t>
  </si>
  <si>
    <t>43</t>
  </si>
  <si>
    <t xml:space="preserve">Безпека життєдіяльності </t>
  </si>
  <si>
    <t xml:space="preserve">Соціологія </t>
  </si>
  <si>
    <t>ф*</t>
  </si>
  <si>
    <t>1.1.1.4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</si>
  <si>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</si>
  <si>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r>
      <t>галузь знань:</t>
    </r>
    <r>
      <rPr>
        <b/>
        <sz val="20"/>
        <rFont val="Times New Roman"/>
        <family val="1"/>
      </rPr>
      <t xml:space="preserve"> 05 Соціальні та поведінкові науки</t>
    </r>
  </si>
  <si>
    <r>
      <t xml:space="preserve">спеціальність:   </t>
    </r>
    <r>
      <rPr>
        <b/>
        <sz val="20"/>
        <rFont val="Times New Roman"/>
        <family val="1"/>
      </rPr>
      <t xml:space="preserve"> 051 Економіка</t>
    </r>
  </si>
  <si>
    <t xml:space="preserve">                     Міжнародна економіка</t>
  </si>
  <si>
    <t>1.1.1.5</t>
  </si>
  <si>
    <t>Проектний аналіз (МОДУЛЬ 1)</t>
  </si>
  <si>
    <t>Обґрунтування господарських рішень і оцінювання ризиків (МОДУЛЬ 2)</t>
  </si>
  <si>
    <t>Разом п.       Спеціалізація "Економіка":</t>
  </si>
  <si>
    <t>Міжнародне економічне право</t>
  </si>
  <si>
    <t>Облік у зарубіжних країнах</t>
  </si>
  <si>
    <t>Міжнародні фінанси</t>
  </si>
  <si>
    <t>Міжнародний маркетинг</t>
  </si>
  <si>
    <t>Міжнародна економічна діяльність України</t>
  </si>
  <si>
    <t>Ділова іноземна мова</t>
  </si>
  <si>
    <t>Спеціалізація "Міжнародна економіка"</t>
  </si>
  <si>
    <t>Разом п.       Спеціалізація "Міжнародна Економіка":</t>
  </si>
  <si>
    <t>Митна справа</t>
  </si>
  <si>
    <t>Міжнародна інвестиційна діяльність</t>
  </si>
  <si>
    <t>Мотивація та управління персоналом</t>
  </si>
  <si>
    <t>2.3. Дисципліни професійної підготовки</t>
  </si>
  <si>
    <t>Світові ринки ресурсів</t>
  </si>
  <si>
    <t/>
  </si>
  <si>
    <t>ЗАГАЛЬНА КІЛЬКІСТЬ   спеціалізація "Економіка"</t>
  </si>
  <si>
    <t>Підприємницька діяльність</t>
  </si>
  <si>
    <t xml:space="preserve">Економічний аналіз </t>
  </si>
  <si>
    <t>Комерційна діяльність</t>
  </si>
  <si>
    <t>Реклама в підприємницькій діяльності</t>
  </si>
  <si>
    <t>Міжнародна інвестиційна діяльність (курсова робота)</t>
  </si>
  <si>
    <t>Основи нормування</t>
  </si>
  <si>
    <t>ЗАГАЛЬНА КІЛЬКІСТЬ   спеціалізація " Міжнародна Економіка"</t>
  </si>
  <si>
    <t>Разом ОБОВ'ЯЗКОВІ НАВЧАЛЬНІ  ДИСЦИПЛІНИ:</t>
  </si>
  <si>
    <t>1.3.1</t>
  </si>
  <si>
    <t>1.3.1.1</t>
  </si>
  <si>
    <t>1.3.1.2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</si>
  <si>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</si>
  <si>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</si>
  <si>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</si>
  <si>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</si>
  <si>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</si>
  <si>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</si>
  <si>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</si>
  <si>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</si>
  <si>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</si>
  <si>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</si>
  <si>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1.3.11.1</t>
  </si>
  <si>
    <t>1.3.11.2</t>
  </si>
  <si>
    <t>1.3.12</t>
  </si>
  <si>
    <t>1.3.14</t>
  </si>
  <si>
    <t>1.3.15</t>
  </si>
  <si>
    <t>1.3.16</t>
  </si>
  <si>
    <t>1.3.17</t>
  </si>
  <si>
    <t>1.3.18</t>
  </si>
  <si>
    <t>1.3.19</t>
  </si>
  <si>
    <t>1.3.20</t>
  </si>
  <si>
    <t xml:space="preserve"> Разом :</t>
  </si>
  <si>
    <t>2.3.1</t>
  </si>
  <si>
    <t>2.3.2</t>
  </si>
  <si>
    <t>2.3.2.1</t>
  </si>
  <si>
    <t>2.3.2.2</t>
  </si>
  <si>
    <t>2.3.2.2.1</t>
  </si>
  <si>
    <t>2.3.2.2.2</t>
  </si>
  <si>
    <t>2.3.3</t>
  </si>
  <si>
    <t>2.3.4</t>
  </si>
  <si>
    <t>2.3.5</t>
  </si>
  <si>
    <t>2.3.6</t>
  </si>
  <si>
    <t>2.3.7</t>
  </si>
  <si>
    <t>2.3.7.1</t>
  </si>
  <si>
    <t>2.3.7.2</t>
  </si>
  <si>
    <t>2.3.8</t>
  </si>
  <si>
    <t>2.3.9</t>
  </si>
  <si>
    <t>2.3.10</t>
  </si>
  <si>
    <t>2.3.11</t>
  </si>
  <si>
    <t>2.3.8.1</t>
  </si>
  <si>
    <t>2.3.8.2</t>
  </si>
  <si>
    <t>2.3.8.3</t>
  </si>
  <si>
    <t>1.3.8.1</t>
  </si>
  <si>
    <t>1.3.8.2</t>
  </si>
  <si>
    <t>1.3.10.1</t>
  </si>
  <si>
    <t>1.3.10.2</t>
  </si>
  <si>
    <t>1.3.13</t>
  </si>
  <si>
    <t>6,9, дф*</t>
  </si>
  <si>
    <t>2.3.1.1</t>
  </si>
  <si>
    <t>2.3.1.2</t>
  </si>
  <si>
    <t>2.3.1.3</t>
  </si>
  <si>
    <t>2.3.1.4</t>
  </si>
  <si>
    <t>2.3.1.5</t>
  </si>
  <si>
    <t>2.3.5.1</t>
  </si>
  <si>
    <t>2.3.5.2</t>
  </si>
  <si>
    <t>2.3.5.3</t>
  </si>
  <si>
    <t>Економіка торгівельного підприємства</t>
  </si>
  <si>
    <t xml:space="preserve">1.3. Дисципліни професійної підготовки </t>
  </si>
  <si>
    <t>Вступ до навчального  процесу</t>
  </si>
  <si>
    <t>1</t>
  </si>
  <si>
    <t>1.2.6.1</t>
  </si>
  <si>
    <t>1.2.6.2</t>
  </si>
  <si>
    <t>1.2.8</t>
  </si>
  <si>
    <t>3д 3**</t>
  </si>
  <si>
    <t>6д 6**</t>
  </si>
  <si>
    <t>7ф*9дф* 9**11 дф* 12**</t>
  </si>
  <si>
    <t>Зовнішньоекономічна діяльність</t>
  </si>
  <si>
    <t>5</t>
  </si>
  <si>
    <t xml:space="preserve">Потенціал і розвиток підприємства (курсова робота) </t>
  </si>
  <si>
    <t>Примітка:    ф*, с* - факультатив (секційні заняття) ,                                                              ** - щорічне оцінювання фізичної підготовки студентів</t>
  </si>
  <si>
    <t xml:space="preserve">V. План навчального процесу на 2017/2018 навчальний рік      </t>
  </si>
  <si>
    <t>С.В. Бурлуцький</t>
  </si>
  <si>
    <t>Зав. кафедри ЕП</t>
  </si>
  <si>
    <t>Спеціалізація "Бізнес аналітика"</t>
  </si>
  <si>
    <t>Кваліфікація: бакалавр  з   економіки</t>
  </si>
  <si>
    <t>4 триместр</t>
  </si>
  <si>
    <t>5 триместр</t>
  </si>
  <si>
    <t>6 триместр</t>
  </si>
  <si>
    <t>7 триместр</t>
  </si>
  <si>
    <t>8 триместр</t>
  </si>
  <si>
    <t>Разом п.2.1:</t>
  </si>
  <si>
    <t>Господарське та трудове право</t>
  </si>
  <si>
    <t>2.1.4.1</t>
  </si>
  <si>
    <t>2.1.4.2</t>
  </si>
  <si>
    <t>2.1.4.3</t>
  </si>
  <si>
    <t>2.1.4.4</t>
  </si>
  <si>
    <t>2.1.4.5</t>
  </si>
  <si>
    <t>Технології психічної саморегуляції та взаємодії</t>
  </si>
  <si>
    <t>на засіданні Вченої ради</t>
  </si>
  <si>
    <t>зачеты</t>
  </si>
  <si>
    <t>экзамены</t>
  </si>
  <si>
    <t>0</t>
  </si>
  <si>
    <t>курсовые</t>
  </si>
  <si>
    <t>ЗАТВЕРДЖЕНО:</t>
  </si>
  <si>
    <t>Ректор ________________________</t>
  </si>
  <si>
    <t>(Ковальов В.Д.)</t>
  </si>
  <si>
    <t>2.1.11</t>
  </si>
  <si>
    <t>Ділова риторика</t>
  </si>
  <si>
    <t>2.1.12</t>
  </si>
  <si>
    <t>Етика сімейних відносин</t>
  </si>
  <si>
    <t>2.1.4.6</t>
  </si>
  <si>
    <r>
      <t xml:space="preserve">спеціалізації: </t>
    </r>
    <r>
      <rPr>
        <b/>
        <sz val="20"/>
        <rFont val="Times New Roman"/>
        <family val="1"/>
      </rPr>
      <t>Бізнес аналітика</t>
    </r>
  </si>
  <si>
    <t>128</t>
  </si>
  <si>
    <t>187</t>
  </si>
  <si>
    <t>Інформаційні війни</t>
  </si>
  <si>
    <t>ЗАГАЛЬНА КІЛЬКІСТЬ   спеціалізація "Бізнес-аналітика"</t>
  </si>
  <si>
    <t>2.1.13</t>
  </si>
  <si>
    <t>Екологія</t>
  </si>
  <si>
    <t>2а</t>
  </si>
  <si>
    <t>2б</t>
  </si>
  <si>
    <t>4а</t>
  </si>
  <si>
    <t>4б</t>
  </si>
  <si>
    <t>6а</t>
  </si>
  <si>
    <t>6б</t>
  </si>
  <si>
    <t>8а</t>
  </si>
  <si>
    <t>8б</t>
  </si>
  <si>
    <t>Розподіл годин на тиждень за курсами і семестрами</t>
  </si>
  <si>
    <t>Розподіл за семестрами</t>
  </si>
  <si>
    <t>4б,6б  дф*</t>
  </si>
  <si>
    <t xml:space="preserve">4б </t>
  </si>
  <si>
    <t>2бд 2б**</t>
  </si>
  <si>
    <t>4б д 4б**</t>
  </si>
  <si>
    <t>5ф*6б дф* 6б**8а дф* 8б**</t>
  </si>
  <si>
    <t>4.а</t>
  </si>
  <si>
    <t>4б, 4б</t>
  </si>
  <si>
    <t>5, 5</t>
  </si>
  <si>
    <t>4л</t>
  </si>
  <si>
    <t>семестр</t>
  </si>
  <si>
    <t>8а, 8б</t>
  </si>
  <si>
    <t>ПК</t>
  </si>
  <si>
    <t>Семестр</t>
  </si>
  <si>
    <t>Т</t>
  </si>
  <si>
    <t>3 семестр</t>
  </si>
  <si>
    <t>4а семестр</t>
  </si>
  <si>
    <t>4б семестр</t>
  </si>
  <si>
    <t>5 семестр</t>
  </si>
  <si>
    <t>6а семестр</t>
  </si>
  <si>
    <t>6б семестр</t>
  </si>
  <si>
    <t>4к</t>
  </si>
  <si>
    <t>Основи проектування бізнес-процесів (МОДУЛЬ 2)</t>
  </si>
  <si>
    <t>Управління витратами та ціноутворення</t>
  </si>
  <si>
    <t>Комп'ютерна обробка фінансово-економічної інформації</t>
  </si>
  <si>
    <t>Підприємництво та бізнес-культура</t>
  </si>
  <si>
    <t xml:space="preserve">V. План навчального процесу на 2018/2019 навчальний рік      </t>
  </si>
  <si>
    <t>Управління персоналом</t>
  </si>
  <si>
    <t>Мотивація  персоналу</t>
  </si>
  <si>
    <t>Основи рекламної діяльності та бізнес-айдентики</t>
  </si>
  <si>
    <t>протокол № __8___</t>
  </si>
  <si>
    <t>" 29 "  березня 2018 р.</t>
  </si>
  <si>
    <t>А</t>
  </si>
  <si>
    <t xml:space="preserve">Позначення: Т – теоретичне навчання; С – екзаменаційна сесія; ПК- проміжний контроль; П – практика; К – канікули; Д– дипломне проектування; А – державна атестація </t>
  </si>
  <si>
    <t>Екзаменаційна сесія та проміжний контроль</t>
  </si>
  <si>
    <t>2+102 год*</t>
  </si>
  <si>
    <t>126+8 по 18 год</t>
  </si>
  <si>
    <t>7+102 год*</t>
  </si>
  <si>
    <t>ДВВ соц-гуманітарні 3 семестр</t>
  </si>
  <si>
    <t>1 сем</t>
  </si>
  <si>
    <t>години</t>
  </si>
  <si>
    <t>викладач</t>
  </si>
  <si>
    <t xml:space="preserve">ЕП-18-1, 1 семестр  2018/2019 навчальний рік      </t>
  </si>
  <si>
    <t xml:space="preserve">ЕП-18-1, 2а семестр  2018/2019 навчальний рік   </t>
  </si>
  <si>
    <t xml:space="preserve">ЕП-18-1, 2б семестр  2018/2019 навчальний рік   </t>
  </si>
  <si>
    <t xml:space="preserve">ЕП-17-1, 3 семестр  2018/2019 навчальний рік   </t>
  </si>
  <si>
    <t>Іноземна мова (7 студ)</t>
  </si>
  <si>
    <t xml:space="preserve">ЕП-17-1, 4а семестр  2018/2019 навчальний рік   </t>
  </si>
  <si>
    <t>ДВВ соц-гуманітарні</t>
  </si>
  <si>
    <t xml:space="preserve">ЕП-17-1, 4б семестр  2018/2019 навчальний рік    </t>
  </si>
  <si>
    <t>Іноземна мова (7 студ.)</t>
  </si>
  <si>
    <t>Релігієзнавство (7 студ)</t>
  </si>
  <si>
    <t xml:space="preserve">ЕП-16-1, 5 семестр  2018/2019 навчальний рік     </t>
  </si>
  <si>
    <t>ДВВ соц-гуманіт</t>
  </si>
  <si>
    <t>Політологія (1 студ)</t>
  </si>
  <si>
    <t>Правознавство (4 студ)</t>
  </si>
  <si>
    <t>Психологія  (5 студ)</t>
  </si>
  <si>
    <t xml:space="preserve">ЕП-16-1, 6а семестр  2018/2019 навчальний рік     </t>
  </si>
  <si>
    <t>ДВВ соц-гуман.</t>
  </si>
  <si>
    <t>Технології психічної саморегуляції та взаємодії (5 студ)</t>
  </si>
  <si>
    <t>секція</t>
  </si>
  <si>
    <t xml:space="preserve">ЕП-16-1, 6б семестр  2018/2019 навчальний рік     </t>
  </si>
  <si>
    <t>ДВВ соц-гум</t>
  </si>
  <si>
    <t>Ділова риторика (1 студ)</t>
  </si>
  <si>
    <t>Етика сімейних відносин (4 студ)</t>
  </si>
  <si>
    <t>секц.</t>
  </si>
  <si>
    <t xml:space="preserve">ЕП-15-1, 7 семестр  2018/2019 навчальний рік     </t>
  </si>
  <si>
    <t xml:space="preserve">ЕП-15-1, 8а семестр  2018/2019 навчальний рік     </t>
  </si>
  <si>
    <t xml:space="preserve">ЕП-15-1, 8б семестр  2018/2019 навчальний рік       </t>
  </si>
  <si>
    <t xml:space="preserve">       II. ЗВЕДЕНІ ДАНІ ПРО БЮДЖЕТ ЧАСУ, тижні                                                                                                                                 ІІІ. ПРАКТИКА                                                               IV. ДЕРЖАВНА АТЕСТАЦІЯ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</si>
</sst>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-;\-* #,##0_-;\ &quot;&quot;_-;_-@_-"/>
    <numFmt numFmtId="197" formatCode="#,##0;\-* #,##0_-;\ &quot;&quot;_-;_-@_-"/>
    <numFmt numFmtId="198" formatCode="0.0"/>
    <numFmt numFmtId="199" formatCode="#,##0.0_-;\-* #,##0.0_-;\ &quot;&quot;_-;_-@_-"/>
    <numFmt numFmtId="200" formatCode="#,##0.00_-;\-* #,##0.00_-;\ &quot;&quot;_-;_-@_-"/>
    <numFmt numFmtId="201" formatCode="#,##0.0;\-* #,##0.0_-;\ &quot;&quot;_-;_-@_-"/>
    <numFmt numFmtId="202" formatCode="[$-FC19]d\ mmmm\ yyyy\ &quot;г.&quot;"/>
    <numFmt numFmtId="203" formatCode="#,##0.0&quot;р.&quot;"/>
    <numFmt numFmtId="204" formatCode="#,##0.0"/>
    <numFmt numFmtId="205" formatCode="#,##0.0_ ;\-#,##0.0\ "/>
    <numFmt numFmtId="206" formatCode="#,##0_ ;\-#,##0\ 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#,##0.00_ ;\-#,##0.00\ "/>
    <numFmt numFmtId="212" formatCode="#,##0.00&quot;р.&quot;"/>
    <numFmt numFmtId="213" formatCode="#,##0_-;\-* #,##0_-;\ _-;_-@_-"/>
    <numFmt numFmtId="214" formatCode="#,##0;\-* #,##0_-;\ _-;_-@_-"/>
    <numFmt numFmtId="215" formatCode="0.000"/>
    <numFmt numFmtId="216" formatCode="0.0000000000000"/>
  </numFmts>
  <fonts count="11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sz val="8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6"/>
      <name val="Times New Roman Cyr"/>
      <family val="0"/>
    </font>
    <font>
      <b/>
      <sz val="10"/>
      <name val="Arial Cyr"/>
      <family val="0"/>
    </font>
    <font>
      <sz val="2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 Cyr"/>
      <family val="0"/>
    </font>
    <font>
      <b/>
      <sz val="12"/>
      <name val="Arial"/>
      <family val="2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sz val="16"/>
      <name val="Arial"/>
      <family val="2"/>
    </font>
    <font>
      <b/>
      <i/>
      <sz val="16"/>
      <name val="Times New Roman"/>
      <family val="1"/>
    </font>
    <font>
      <i/>
      <sz val="14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4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2"/>
      <color indexed="62"/>
      <name val="Arial"/>
      <family val="2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Arial"/>
      <family val="2"/>
    </font>
    <font>
      <sz val="14"/>
      <color indexed="62"/>
      <name val="Arial"/>
      <family val="2"/>
    </font>
    <font>
      <sz val="16"/>
      <color indexed="62"/>
      <name val="Arial"/>
      <family val="2"/>
    </font>
    <font>
      <sz val="16"/>
      <color indexed="10"/>
      <name val="Arial"/>
      <family val="2"/>
    </font>
    <font>
      <sz val="20"/>
      <color indexed="10"/>
      <name val="Times New Roman"/>
      <family val="1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4"/>
      <name val="Times New Roman"/>
      <family val="1"/>
    </font>
    <font>
      <sz val="12"/>
      <color theme="4"/>
      <name val="Times New Roman"/>
      <family val="1"/>
    </font>
    <font>
      <sz val="14"/>
      <color theme="4"/>
      <name val="Times New Roman"/>
      <family val="1"/>
    </font>
    <font>
      <b/>
      <i/>
      <sz val="12"/>
      <color theme="4"/>
      <name val="Times New Roman"/>
      <family val="1"/>
    </font>
    <font>
      <sz val="12"/>
      <color theme="4"/>
      <name val="Arial"/>
      <family val="2"/>
    </font>
    <font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Arial"/>
      <family val="2"/>
    </font>
    <font>
      <sz val="14"/>
      <color theme="4"/>
      <name val="Arial"/>
      <family val="2"/>
    </font>
    <font>
      <sz val="16"/>
      <color theme="4"/>
      <name val="Arial"/>
      <family val="2"/>
    </font>
    <font>
      <sz val="16"/>
      <color rgb="FFFF0000"/>
      <name val="Arial"/>
      <family val="2"/>
    </font>
    <font>
      <b/>
      <sz val="12"/>
      <color theme="1"/>
      <name val="Arial"/>
      <family val="2"/>
    </font>
    <font>
      <sz val="20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8" borderId="7" applyNumberFormat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3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6" fontId="8" fillId="0" borderId="0" xfId="0" applyNumberFormat="1" applyFont="1" applyFill="1" applyBorder="1" applyAlignment="1" applyProtection="1">
      <alignment vertical="center"/>
      <protection/>
    </xf>
    <xf numFmtId="196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196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6" fillId="0" borderId="0" xfId="0" applyFont="1" applyAlignment="1">
      <alignment vertical="top" wrapText="1"/>
    </xf>
    <xf numFmtId="0" fontId="19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1" fillId="33" borderId="0" xfId="0" applyFont="1" applyFill="1" applyBorder="1" applyAlignment="1">
      <alignment vertical="center" wrapText="1" shrinkToFit="1"/>
    </xf>
    <xf numFmtId="0" fontId="12" fillId="33" borderId="0" xfId="0" applyFont="1" applyFill="1" applyBorder="1" applyAlignment="1">
      <alignment vertical="center" wrapText="1" shrinkToFit="1"/>
    </xf>
    <xf numFmtId="0" fontId="11" fillId="33" borderId="0" xfId="0" applyFont="1" applyFill="1" applyBorder="1" applyAlignment="1">
      <alignment horizontal="left" vertical="center" wrapText="1" shrinkToFit="1"/>
    </xf>
    <xf numFmtId="0" fontId="7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0" xfId="53" applyFont="1">
      <alignment/>
      <protection/>
    </xf>
    <xf numFmtId="196" fontId="25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1" fontId="25" fillId="0" borderId="12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196" fontId="25" fillId="0" borderId="12" xfId="0" applyNumberFormat="1" applyFont="1" applyFill="1" applyBorder="1" applyAlignment="1" applyProtection="1">
      <alignment horizontal="center" vertical="center"/>
      <protection/>
    </xf>
    <xf numFmtId="196" fontId="25" fillId="0" borderId="13" xfId="0" applyNumberFormat="1" applyFont="1" applyFill="1" applyBorder="1" applyAlignment="1" applyProtection="1">
      <alignment horizontal="center" vertical="center"/>
      <protection/>
    </xf>
    <xf numFmtId="49" fontId="25" fillId="0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center" vertical="center" wrapText="1"/>
    </xf>
    <xf numFmtId="0" fontId="25" fillId="0" borderId="16" xfId="0" applyNumberFormat="1" applyFont="1" applyFill="1" applyBorder="1" applyAlignment="1">
      <alignment horizontal="center" vertical="center" wrapText="1"/>
    </xf>
    <xf numFmtId="213" fontId="2" fillId="0" borderId="17" xfId="0" applyNumberFormat="1" applyFont="1" applyFill="1" applyBorder="1" applyAlignment="1" applyProtection="1">
      <alignment horizontal="center" vertical="center"/>
      <protection/>
    </xf>
    <xf numFmtId="214" fontId="2" fillId="0" borderId="18" xfId="0" applyNumberFormat="1" applyFont="1" applyFill="1" applyBorder="1" applyAlignment="1" applyProtection="1">
      <alignment horizontal="center" vertical="center"/>
      <protection/>
    </xf>
    <xf numFmtId="214" fontId="2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213" fontId="2" fillId="0" borderId="23" xfId="0" applyNumberFormat="1" applyFont="1" applyFill="1" applyBorder="1" applyAlignment="1" applyProtection="1">
      <alignment horizontal="center" vertical="center"/>
      <protection/>
    </xf>
    <xf numFmtId="213" fontId="2" fillId="0" borderId="24" xfId="0" applyNumberFormat="1" applyFont="1" applyFill="1" applyBorder="1" applyAlignment="1" applyProtection="1">
      <alignment horizontal="center" vertical="center"/>
      <protection/>
    </xf>
    <xf numFmtId="0" fontId="25" fillId="0" borderId="25" xfId="0" applyNumberFormat="1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196" fontId="25" fillId="0" borderId="10" xfId="0" applyNumberFormat="1" applyFont="1" applyFill="1" applyBorder="1" applyAlignment="1">
      <alignment horizontal="center" vertical="center" wrapText="1"/>
    </xf>
    <xf numFmtId="49" fontId="25" fillId="0" borderId="25" xfId="0" applyNumberFormat="1" applyFont="1" applyFill="1" applyBorder="1" applyAlignment="1">
      <alignment vertical="center" wrapText="1"/>
    </xf>
    <xf numFmtId="49" fontId="25" fillId="0" borderId="15" xfId="0" applyNumberFormat="1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 applyProtection="1">
      <alignment horizontal="center" vertical="center"/>
      <protection/>
    </xf>
    <xf numFmtId="213" fontId="2" fillId="0" borderId="26" xfId="0" applyNumberFormat="1" applyFont="1" applyFill="1" applyBorder="1" applyAlignment="1" applyProtection="1">
      <alignment horizontal="center" vertical="center"/>
      <protection/>
    </xf>
    <xf numFmtId="213" fontId="2" fillId="0" borderId="27" xfId="0" applyNumberFormat="1" applyFont="1" applyFill="1" applyBorder="1" applyAlignment="1" applyProtection="1">
      <alignment horizontal="center" vertical="center"/>
      <protection/>
    </xf>
    <xf numFmtId="0" fontId="25" fillId="0" borderId="10" xfId="0" applyNumberFormat="1" applyFont="1" applyFill="1" applyBorder="1" applyAlignment="1">
      <alignment horizontal="center" vertical="center"/>
    </xf>
    <xf numFmtId="1" fontId="25" fillId="0" borderId="13" xfId="0" applyNumberFormat="1" applyFont="1" applyFill="1" applyBorder="1" applyAlignment="1">
      <alignment horizontal="center" vertical="center" wrapText="1"/>
    </xf>
    <xf numFmtId="1" fontId="25" fillId="0" borderId="28" xfId="0" applyNumberFormat="1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 applyProtection="1">
      <alignment horizontal="center" vertical="center"/>
      <protection/>
    </xf>
    <xf numFmtId="206" fontId="26" fillId="0" borderId="29" xfId="0" applyNumberFormat="1" applyFont="1" applyFill="1" applyBorder="1" applyAlignment="1" applyProtection="1">
      <alignment horizontal="center" vertical="center"/>
      <protection/>
    </xf>
    <xf numFmtId="206" fontId="26" fillId="0" borderId="30" xfId="0" applyNumberFormat="1" applyFont="1" applyFill="1" applyBorder="1" applyAlignment="1" applyProtection="1">
      <alignment horizontal="center" vertical="center"/>
      <protection/>
    </xf>
    <xf numFmtId="206" fontId="26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>
      <alignment horizontal="center" vertical="center" wrapText="1"/>
    </xf>
    <xf numFmtId="0" fontId="25" fillId="0" borderId="15" xfId="0" applyNumberFormat="1" applyFont="1" applyFill="1" applyBorder="1" applyAlignment="1">
      <alignment horizontal="center" vertical="center"/>
    </xf>
    <xf numFmtId="1" fontId="25" fillId="0" borderId="16" xfId="0" applyNumberFormat="1" applyFont="1" applyFill="1" applyBorder="1" applyAlignment="1">
      <alignment horizontal="center" vertical="center" wrapText="1"/>
    </xf>
    <xf numFmtId="213" fontId="2" fillId="33" borderId="32" xfId="0" applyNumberFormat="1" applyFont="1" applyFill="1" applyBorder="1" applyAlignment="1" applyProtection="1">
      <alignment horizontal="center" vertical="center"/>
      <protection/>
    </xf>
    <xf numFmtId="205" fontId="2" fillId="33" borderId="0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>
      <alignment horizontal="left" wrapText="1"/>
    </xf>
    <xf numFmtId="196" fontId="8" fillId="33" borderId="0" xfId="0" applyNumberFormat="1" applyFont="1" applyFill="1" applyBorder="1" applyAlignment="1" applyProtection="1">
      <alignment horizontal="center" vertical="center" wrapText="1"/>
      <protection/>
    </xf>
    <xf numFmtId="196" fontId="8" fillId="33" borderId="0" xfId="0" applyNumberFormat="1" applyFont="1" applyFill="1" applyBorder="1" applyAlignment="1" applyProtection="1">
      <alignment vertical="center"/>
      <protection/>
    </xf>
    <xf numFmtId="213" fontId="2" fillId="0" borderId="33" xfId="0" applyNumberFormat="1" applyFont="1" applyFill="1" applyBorder="1" applyAlignment="1" applyProtection="1">
      <alignment horizontal="center" vertical="center" wrapText="1"/>
      <protection/>
    </xf>
    <xf numFmtId="201" fontId="25" fillId="0" borderId="25" xfId="0" applyNumberFormat="1" applyFont="1" applyFill="1" applyBorder="1" applyAlignment="1" applyProtection="1">
      <alignment horizontal="center" vertical="center"/>
      <protection/>
    </xf>
    <xf numFmtId="201" fontId="26" fillId="0" borderId="34" xfId="0" applyNumberFormat="1" applyFont="1" applyFill="1" applyBorder="1" applyAlignment="1" applyProtection="1">
      <alignment horizontal="center" vertical="center"/>
      <protection/>
    </xf>
    <xf numFmtId="201" fontId="25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center" wrapText="1"/>
    </xf>
    <xf numFmtId="49" fontId="25" fillId="0" borderId="34" xfId="0" applyNumberFormat="1" applyFont="1" applyFill="1" applyBorder="1" applyAlignment="1" applyProtection="1">
      <alignment horizontal="center" vertical="center"/>
      <protection/>
    </xf>
    <xf numFmtId="0" fontId="26" fillId="0" borderId="29" xfId="0" applyFont="1" applyFill="1" applyBorder="1" applyAlignment="1">
      <alignment horizontal="center" vertical="center" wrapText="1"/>
    </xf>
    <xf numFmtId="49" fontId="26" fillId="0" borderId="30" xfId="0" applyNumberFormat="1" applyFont="1" applyFill="1" applyBorder="1" applyAlignment="1">
      <alignment horizontal="center" vertical="center" wrapText="1"/>
    </xf>
    <xf numFmtId="196" fontId="26" fillId="0" borderId="31" xfId="0" applyNumberFormat="1" applyFont="1" applyFill="1" applyBorder="1" applyAlignment="1" applyProtection="1">
      <alignment horizontal="center" vertical="center" wrapText="1"/>
      <protection/>
    </xf>
    <xf numFmtId="1" fontId="26" fillId="0" borderId="29" xfId="0" applyNumberFormat="1" applyFont="1" applyFill="1" applyBorder="1" applyAlignment="1" applyProtection="1">
      <alignment horizontal="center" vertical="center"/>
      <protection/>
    </xf>
    <xf numFmtId="1" fontId="26" fillId="0" borderId="30" xfId="0" applyNumberFormat="1" applyFont="1" applyFill="1" applyBorder="1" applyAlignment="1" applyProtection="1">
      <alignment horizontal="center" vertical="center"/>
      <protection/>
    </xf>
    <xf numFmtId="0" fontId="25" fillId="0" borderId="2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196" fontId="30" fillId="0" borderId="29" xfId="0" applyNumberFormat="1" applyFont="1" applyFill="1" applyBorder="1" applyAlignment="1" applyProtection="1">
      <alignment vertical="center"/>
      <protection/>
    </xf>
    <xf numFmtId="196" fontId="30" fillId="0" borderId="30" xfId="0" applyNumberFormat="1" applyFont="1" applyFill="1" applyBorder="1" applyAlignment="1" applyProtection="1">
      <alignment vertical="center"/>
      <protection/>
    </xf>
    <xf numFmtId="196" fontId="30" fillId="0" borderId="31" xfId="0" applyNumberFormat="1" applyFont="1" applyFill="1" applyBorder="1" applyAlignment="1" applyProtection="1">
      <alignment vertical="center"/>
      <protection/>
    </xf>
    <xf numFmtId="49" fontId="25" fillId="0" borderId="25" xfId="0" applyNumberFormat="1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196" fontId="25" fillId="0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196" fontId="30" fillId="0" borderId="12" xfId="0" applyNumberFormat="1" applyFont="1" applyFill="1" applyBorder="1" applyAlignment="1" applyProtection="1">
      <alignment vertical="center"/>
      <protection/>
    </xf>
    <xf numFmtId="196" fontId="30" fillId="0" borderId="10" xfId="0" applyNumberFormat="1" applyFont="1" applyFill="1" applyBorder="1" applyAlignment="1" applyProtection="1">
      <alignment vertical="center"/>
      <protection/>
    </xf>
    <xf numFmtId="196" fontId="30" fillId="0" borderId="13" xfId="0" applyNumberFormat="1" applyFont="1" applyFill="1" applyBorder="1" applyAlignment="1" applyProtection="1">
      <alignment vertical="center"/>
      <protection/>
    </xf>
    <xf numFmtId="0" fontId="25" fillId="0" borderId="11" xfId="0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49" fontId="25" fillId="0" borderId="35" xfId="0" applyNumberFormat="1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>
      <alignment horizontal="center" vertical="center" wrapText="1"/>
    </xf>
    <xf numFmtId="49" fontId="25" fillId="0" borderId="36" xfId="0" applyNumberFormat="1" applyFont="1" applyFill="1" applyBorder="1" applyAlignment="1" applyProtection="1">
      <alignment horizontal="center" vertical="center"/>
      <protection/>
    </xf>
    <xf numFmtId="201" fontId="26" fillId="0" borderId="36" xfId="0" applyNumberFormat="1" applyFont="1" applyFill="1" applyBorder="1" applyAlignment="1" applyProtection="1">
      <alignment horizontal="center" vertical="center"/>
      <protection/>
    </xf>
    <xf numFmtId="0" fontId="25" fillId="0" borderId="37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201" fontId="26" fillId="0" borderId="25" xfId="0" applyNumberFormat="1" applyFont="1" applyFill="1" applyBorder="1" applyAlignment="1" applyProtection="1">
      <alignment horizontal="center" vertical="center"/>
      <protection/>
    </xf>
    <xf numFmtId="49" fontId="25" fillId="0" borderId="38" xfId="0" applyNumberFormat="1" applyFont="1" applyFill="1" applyBorder="1" applyAlignment="1" applyProtection="1">
      <alignment horizontal="center" vertical="center"/>
      <protection/>
    </xf>
    <xf numFmtId="0" fontId="25" fillId="0" borderId="39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196" fontId="30" fillId="0" borderId="39" xfId="0" applyNumberFormat="1" applyFont="1" applyFill="1" applyBorder="1" applyAlignment="1" applyProtection="1">
      <alignment vertical="center"/>
      <protection/>
    </xf>
    <xf numFmtId="196" fontId="30" fillId="0" borderId="40" xfId="0" applyNumberFormat="1" applyFont="1" applyFill="1" applyBorder="1" applyAlignment="1" applyProtection="1">
      <alignment vertical="center"/>
      <protection/>
    </xf>
    <xf numFmtId="196" fontId="30" fillId="0" borderId="41" xfId="0" applyNumberFormat="1" applyFont="1" applyFill="1" applyBorder="1" applyAlignment="1" applyProtection="1">
      <alignment vertical="center"/>
      <protection/>
    </xf>
    <xf numFmtId="198" fontId="26" fillId="0" borderId="42" xfId="0" applyNumberFormat="1" applyFont="1" applyFill="1" applyBorder="1" applyAlignment="1" applyProtection="1">
      <alignment horizontal="center" vertical="center"/>
      <protection/>
    </xf>
    <xf numFmtId="1" fontId="26" fillId="0" borderId="43" xfId="0" applyNumberFormat="1" applyFont="1" applyFill="1" applyBorder="1" applyAlignment="1" applyProtection="1">
      <alignment horizontal="center" vertical="center"/>
      <protection/>
    </xf>
    <xf numFmtId="49" fontId="26" fillId="0" borderId="44" xfId="0" applyNumberFormat="1" applyFont="1" applyFill="1" applyBorder="1" applyAlignment="1" applyProtection="1">
      <alignment horizontal="center" vertical="center"/>
      <protection/>
    </xf>
    <xf numFmtId="49" fontId="26" fillId="0" borderId="34" xfId="0" applyNumberFormat="1" applyFont="1" applyFill="1" applyBorder="1" applyAlignment="1">
      <alignment horizontal="left" vertical="center" wrapText="1"/>
    </xf>
    <xf numFmtId="0" fontId="25" fillId="0" borderId="45" xfId="0" applyFont="1" applyFill="1" applyBorder="1" applyAlignment="1">
      <alignment horizontal="center" vertical="center" wrapText="1"/>
    </xf>
    <xf numFmtId="197" fontId="27" fillId="0" borderId="46" xfId="0" applyNumberFormat="1" applyFont="1" applyFill="1" applyBorder="1" applyAlignment="1" applyProtection="1">
      <alignment horizontal="center" vertical="center"/>
      <protection/>
    </xf>
    <xf numFmtId="198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46" xfId="0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49" fontId="25" fillId="0" borderId="25" xfId="0" applyNumberFormat="1" applyFont="1" applyFill="1" applyBorder="1" applyAlignment="1">
      <alignment horizontal="left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48" xfId="0" applyNumberFormat="1" applyFont="1" applyFill="1" applyBorder="1" applyAlignment="1" applyProtection="1">
      <alignment vertical="center"/>
      <protection/>
    </xf>
    <xf numFmtId="0" fontId="25" fillId="0" borderId="10" xfId="0" applyNumberFormat="1" applyFont="1" applyFill="1" applyBorder="1" applyAlignment="1" applyProtection="1">
      <alignment vertical="center"/>
      <protection/>
    </xf>
    <xf numFmtId="0" fontId="25" fillId="0" borderId="13" xfId="0" applyNumberFormat="1" applyFont="1" applyFill="1" applyBorder="1" applyAlignment="1" applyProtection="1">
      <alignment vertical="center"/>
      <protection/>
    </xf>
    <xf numFmtId="0" fontId="25" fillId="0" borderId="48" xfId="0" applyNumberFormat="1" applyFont="1" applyFill="1" applyBorder="1" applyAlignment="1" applyProtection="1">
      <alignment horizontal="center" vertical="center"/>
      <protection/>
    </xf>
    <xf numFmtId="0" fontId="25" fillId="0" borderId="13" xfId="0" applyNumberFormat="1" applyFont="1" applyFill="1" applyBorder="1" applyAlignment="1" applyProtection="1">
      <alignment horizontal="center" vertical="center"/>
      <protection/>
    </xf>
    <xf numFmtId="198" fontId="26" fillId="0" borderId="49" xfId="0" applyNumberFormat="1" applyFont="1" applyFill="1" applyBorder="1" applyAlignment="1" applyProtection="1">
      <alignment horizontal="center" vertical="center"/>
      <protection/>
    </xf>
    <xf numFmtId="1" fontId="26" fillId="0" borderId="49" xfId="0" applyNumberFormat="1" applyFont="1" applyFill="1" applyBorder="1" applyAlignment="1" applyProtection="1">
      <alignment horizontal="center" vertical="center"/>
      <protection/>
    </xf>
    <xf numFmtId="198" fontId="26" fillId="0" borderId="50" xfId="0" applyNumberFormat="1" applyFont="1" applyFill="1" applyBorder="1" applyAlignment="1" applyProtection="1">
      <alignment horizontal="center" vertical="center"/>
      <protection/>
    </xf>
    <xf numFmtId="1" fontId="26" fillId="0" borderId="42" xfId="0" applyNumberFormat="1" applyFont="1" applyFill="1" applyBorder="1" applyAlignment="1" applyProtection="1">
      <alignment horizontal="center" vertical="center"/>
      <protection/>
    </xf>
    <xf numFmtId="1" fontId="26" fillId="0" borderId="50" xfId="0" applyNumberFormat="1" applyFont="1" applyFill="1" applyBorder="1" applyAlignment="1" applyProtection="1">
      <alignment horizontal="center" vertical="center"/>
      <protection/>
    </xf>
    <xf numFmtId="1" fontId="26" fillId="0" borderId="51" xfId="0" applyNumberFormat="1" applyFont="1" applyFill="1" applyBorder="1" applyAlignment="1" applyProtection="1">
      <alignment horizontal="center" vertical="center"/>
      <protection/>
    </xf>
    <xf numFmtId="1" fontId="26" fillId="0" borderId="52" xfId="0" applyNumberFormat="1" applyFont="1" applyFill="1" applyBorder="1" applyAlignment="1" applyProtection="1">
      <alignment horizontal="center" vertical="center"/>
      <protection/>
    </xf>
    <xf numFmtId="49" fontId="25" fillId="0" borderId="29" xfId="0" applyNumberFormat="1" applyFont="1" applyFill="1" applyBorder="1" applyAlignment="1" applyProtection="1">
      <alignment horizontal="center" vertical="center"/>
      <protection/>
    </xf>
    <xf numFmtId="49" fontId="25" fillId="0" borderId="53" xfId="0" applyNumberFormat="1" applyFont="1" applyFill="1" applyBorder="1" applyAlignment="1">
      <alignment vertical="center" wrapText="1"/>
    </xf>
    <xf numFmtId="1" fontId="25" fillId="0" borderId="45" xfId="0" applyNumberFormat="1" applyFont="1" applyFill="1" applyBorder="1" applyAlignment="1">
      <alignment horizontal="center" vertical="center"/>
    </xf>
    <xf numFmtId="49" fontId="25" fillId="0" borderId="30" xfId="0" applyNumberFormat="1" applyFont="1" applyFill="1" applyBorder="1" applyAlignment="1">
      <alignment horizontal="center" vertical="center"/>
    </xf>
    <xf numFmtId="49" fontId="25" fillId="0" borderId="46" xfId="0" applyNumberFormat="1" applyFont="1" applyFill="1" applyBorder="1" applyAlignment="1">
      <alignment horizontal="center" vertical="center"/>
    </xf>
    <xf numFmtId="1" fontId="26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45" xfId="0" applyNumberFormat="1" applyFont="1" applyFill="1" applyBorder="1" applyAlignment="1">
      <alignment horizontal="center" vertical="center" wrapText="1"/>
    </xf>
    <xf numFmtId="0" fontId="25" fillId="0" borderId="30" xfId="0" applyNumberFormat="1" applyFont="1" applyFill="1" applyBorder="1" applyAlignment="1">
      <alignment horizontal="center" vertical="center" wrapText="1"/>
    </xf>
    <xf numFmtId="0" fontId="25" fillId="0" borderId="46" xfId="0" applyNumberFormat="1" applyFont="1" applyFill="1" applyBorder="1" applyAlignment="1">
      <alignment horizontal="center" vertical="center" wrapText="1"/>
    </xf>
    <xf numFmtId="0" fontId="25" fillId="0" borderId="29" xfId="0" applyNumberFormat="1" applyFont="1" applyFill="1" applyBorder="1" applyAlignment="1">
      <alignment horizontal="center" vertical="center" wrapText="1"/>
    </xf>
    <xf numFmtId="0" fontId="25" fillId="0" borderId="31" xfId="0" applyNumberFormat="1" applyFont="1" applyFill="1" applyBorder="1" applyAlignment="1">
      <alignment horizontal="center" vertical="center" wrapText="1"/>
    </xf>
    <xf numFmtId="49" fontId="25" fillId="0" borderId="12" xfId="0" applyNumberFormat="1" applyFont="1" applyFill="1" applyBorder="1" applyAlignment="1" applyProtection="1">
      <alignment horizontal="center" vertical="center"/>
      <protection/>
    </xf>
    <xf numFmtId="49" fontId="25" fillId="0" borderId="54" xfId="0" applyNumberFormat="1" applyFont="1" applyFill="1" applyBorder="1" applyAlignment="1">
      <alignment vertical="center" wrapText="1"/>
    </xf>
    <xf numFmtId="1" fontId="25" fillId="0" borderId="48" xfId="0" applyNumberFormat="1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 applyProtection="1">
      <alignment horizontal="center" vertical="center"/>
      <protection/>
    </xf>
    <xf numFmtId="1" fontId="25" fillId="0" borderId="10" xfId="0" applyNumberFormat="1" applyFont="1" applyFill="1" applyBorder="1" applyAlignment="1" applyProtection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vertical="center" wrapText="1"/>
    </xf>
    <xf numFmtId="49" fontId="25" fillId="0" borderId="14" xfId="0" applyNumberFormat="1" applyFont="1" applyFill="1" applyBorder="1" applyAlignment="1" applyProtection="1">
      <alignment horizontal="center" vertical="center"/>
      <protection/>
    </xf>
    <xf numFmtId="49" fontId="25" fillId="0" borderId="55" xfId="0" applyNumberFormat="1" applyFont="1" applyFill="1" applyBorder="1" applyAlignment="1">
      <alignment vertical="center" wrapText="1"/>
    </xf>
    <xf numFmtId="49" fontId="25" fillId="0" borderId="56" xfId="0" applyNumberFormat="1" applyFont="1" applyFill="1" applyBorder="1" applyAlignment="1">
      <alignment horizontal="center" vertical="center"/>
    </xf>
    <xf numFmtId="196" fontId="25" fillId="0" borderId="15" xfId="0" applyNumberFormat="1" applyFont="1" applyFill="1" applyBorder="1" applyAlignment="1" applyProtection="1">
      <alignment horizontal="center" vertical="center"/>
      <protection/>
    </xf>
    <xf numFmtId="196" fontId="26" fillId="0" borderId="15" xfId="0" applyNumberFormat="1" applyFont="1" applyFill="1" applyBorder="1" applyAlignment="1" applyProtection="1">
      <alignment horizontal="center" vertical="center"/>
      <protection/>
    </xf>
    <xf numFmtId="49" fontId="25" fillId="0" borderId="57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/>
      <protection/>
    </xf>
    <xf numFmtId="1" fontId="25" fillId="0" borderId="15" xfId="0" applyNumberFormat="1" applyFont="1" applyFill="1" applyBorder="1" applyAlignment="1" applyProtection="1">
      <alignment horizontal="center" vertical="center"/>
      <protection/>
    </xf>
    <xf numFmtId="1" fontId="25" fillId="0" borderId="15" xfId="0" applyNumberFormat="1" applyFont="1" applyFill="1" applyBorder="1" applyAlignment="1">
      <alignment horizontal="center" vertical="center"/>
    </xf>
    <xf numFmtId="0" fontId="25" fillId="0" borderId="56" xfId="0" applyNumberFormat="1" applyFont="1" applyFill="1" applyBorder="1" applyAlignment="1">
      <alignment horizontal="center" vertical="center" wrapText="1"/>
    </xf>
    <xf numFmtId="0" fontId="25" fillId="0" borderId="57" xfId="0" applyNumberFormat="1" applyFont="1" applyFill="1" applyBorder="1" applyAlignment="1">
      <alignment horizontal="center" vertical="center" wrapText="1"/>
    </xf>
    <xf numFmtId="1" fontId="25" fillId="0" borderId="14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vertical="center" wrapText="1"/>
    </xf>
    <xf numFmtId="0" fontId="25" fillId="0" borderId="30" xfId="0" applyNumberFormat="1" applyFont="1" applyFill="1" applyBorder="1" applyAlignment="1">
      <alignment horizontal="center" vertical="center"/>
    </xf>
    <xf numFmtId="0" fontId="26" fillId="0" borderId="30" xfId="0" applyNumberFormat="1" applyFont="1" applyFill="1" applyBorder="1" applyAlignment="1">
      <alignment horizontal="center" vertical="center"/>
    </xf>
    <xf numFmtId="201" fontId="26" fillId="0" borderId="29" xfId="0" applyNumberFormat="1" applyFont="1" applyFill="1" applyBorder="1" applyAlignment="1" applyProtection="1">
      <alignment horizontal="center" vertical="center"/>
      <protection/>
    </xf>
    <xf numFmtId="201" fontId="26" fillId="0" borderId="30" xfId="0" applyNumberFormat="1" applyFont="1" applyFill="1" applyBorder="1" applyAlignment="1" applyProtection="1">
      <alignment horizontal="center" vertical="center"/>
      <protection/>
    </xf>
    <xf numFmtId="201" fontId="26" fillId="0" borderId="31" xfId="0" applyNumberFormat="1" applyFont="1" applyFill="1" applyBorder="1" applyAlignment="1" applyProtection="1">
      <alignment horizontal="center" vertical="center"/>
      <protection/>
    </xf>
    <xf numFmtId="0" fontId="26" fillId="0" borderId="10" xfId="0" applyNumberFormat="1" applyFont="1" applyFill="1" applyBorder="1" applyAlignment="1">
      <alignment horizontal="center" vertical="center"/>
    </xf>
    <xf numFmtId="1" fontId="25" fillId="0" borderId="12" xfId="0" applyNumberFormat="1" applyFont="1" applyFill="1" applyBorder="1" applyAlignment="1">
      <alignment horizontal="center" vertical="center"/>
    </xf>
    <xf numFmtId="1" fontId="25" fillId="0" borderId="48" xfId="0" applyNumberFormat="1" applyFont="1" applyFill="1" applyBorder="1" applyAlignment="1">
      <alignment horizontal="center" vertical="center" wrapText="1"/>
    </xf>
    <xf numFmtId="1" fontId="25" fillId="0" borderId="56" xfId="0" applyNumberFormat="1" applyFont="1" applyFill="1" applyBorder="1" applyAlignment="1">
      <alignment horizontal="center" vertical="center"/>
    </xf>
    <xf numFmtId="0" fontId="26" fillId="0" borderId="15" xfId="0" applyNumberFormat="1" applyFont="1" applyFill="1" applyBorder="1" applyAlignment="1">
      <alignment horizontal="center" vertical="center"/>
    </xf>
    <xf numFmtId="1" fontId="25" fillId="0" borderId="14" xfId="0" applyNumberFormat="1" applyFont="1" applyFill="1" applyBorder="1" applyAlignment="1">
      <alignment horizontal="center" vertical="center"/>
    </xf>
    <xf numFmtId="0" fontId="25" fillId="0" borderId="45" xfId="0" applyNumberFormat="1" applyFont="1" applyFill="1" applyBorder="1" applyAlignment="1">
      <alignment horizontal="center" vertical="center"/>
    </xf>
    <xf numFmtId="49" fontId="26" fillId="0" borderId="30" xfId="0" applyNumberFormat="1" applyFon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right" vertical="center"/>
    </xf>
    <xf numFmtId="0" fontId="25" fillId="0" borderId="56" xfId="0" applyNumberFormat="1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>
      <alignment horizontal="right" vertical="center"/>
    </xf>
    <xf numFmtId="49" fontId="26" fillId="0" borderId="53" xfId="0" applyNumberFormat="1" applyFont="1" applyFill="1" applyBorder="1" applyAlignment="1">
      <alignment vertical="center" wrapText="1"/>
    </xf>
    <xf numFmtId="0" fontId="25" fillId="0" borderId="46" xfId="0" applyNumberFormat="1" applyFont="1" applyFill="1" applyBorder="1" applyAlignment="1">
      <alignment horizontal="center" vertical="center"/>
    </xf>
    <xf numFmtId="1" fontId="25" fillId="0" borderId="29" xfId="0" applyNumberFormat="1" applyFont="1" applyFill="1" applyBorder="1" applyAlignment="1">
      <alignment horizontal="center" vertical="center"/>
    </xf>
    <xf numFmtId="1" fontId="25" fillId="0" borderId="30" xfId="0" applyNumberFormat="1" applyFont="1" applyFill="1" applyBorder="1" applyAlignment="1" applyProtection="1">
      <alignment horizontal="center" vertical="center"/>
      <protection/>
    </xf>
    <xf numFmtId="1" fontId="25" fillId="0" borderId="31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center" vertical="center"/>
    </xf>
    <xf numFmtId="1" fontId="25" fillId="0" borderId="11" xfId="0" applyNumberFormat="1" applyFont="1" applyFill="1" applyBorder="1" applyAlignment="1">
      <alignment horizontal="center" vertical="center" wrapText="1"/>
    </xf>
    <xf numFmtId="0" fontId="25" fillId="0" borderId="57" xfId="0" applyNumberFormat="1" applyFont="1" applyFill="1" applyBorder="1" applyAlignment="1">
      <alignment horizontal="center" vertical="center"/>
    </xf>
    <xf numFmtId="0" fontId="25" fillId="0" borderId="30" xfId="0" applyNumberFormat="1" applyFont="1" applyFill="1" applyBorder="1" applyAlignment="1" applyProtection="1">
      <alignment horizontal="center" vertical="center"/>
      <protection/>
    </xf>
    <xf numFmtId="0" fontId="25" fillId="0" borderId="31" xfId="0" applyNumberFormat="1" applyFont="1" applyFill="1" applyBorder="1" applyAlignment="1" applyProtection="1">
      <alignment horizontal="center" vertical="center"/>
      <protection/>
    </xf>
    <xf numFmtId="49" fontId="25" fillId="0" borderId="58" xfId="0" applyNumberFormat="1" applyFont="1" applyFill="1" applyBorder="1" applyAlignment="1">
      <alignment vertical="center" wrapText="1"/>
    </xf>
    <xf numFmtId="0" fontId="25" fillId="0" borderId="47" xfId="0" applyNumberFormat="1" applyFont="1" applyFill="1" applyBorder="1" applyAlignment="1">
      <alignment horizontal="center" vertical="center"/>
    </xf>
    <xf numFmtId="49" fontId="25" fillId="0" borderId="37" xfId="0" applyNumberFormat="1" applyFont="1" applyFill="1" applyBorder="1" applyAlignment="1">
      <alignment horizontal="center" vertical="center"/>
    </xf>
    <xf numFmtId="49" fontId="26" fillId="0" borderId="37" xfId="0" applyNumberFormat="1" applyFont="1" applyFill="1" applyBorder="1" applyAlignment="1">
      <alignment horizontal="center" vertical="center"/>
    </xf>
    <xf numFmtId="49" fontId="25" fillId="0" borderId="59" xfId="0" applyNumberFormat="1" applyFont="1" applyFill="1" applyBorder="1" applyAlignment="1">
      <alignment horizontal="center" vertical="center"/>
    </xf>
    <xf numFmtId="1" fontId="25" fillId="0" borderId="60" xfId="0" applyNumberFormat="1" applyFont="1" applyFill="1" applyBorder="1" applyAlignment="1">
      <alignment horizontal="center" vertical="center"/>
    </xf>
    <xf numFmtId="1" fontId="25" fillId="0" borderId="37" xfId="0" applyNumberFormat="1" applyFont="1" applyFill="1" applyBorder="1" applyAlignment="1" applyProtection="1">
      <alignment horizontal="center" vertical="center"/>
      <protection/>
    </xf>
    <xf numFmtId="1" fontId="25" fillId="0" borderId="37" xfId="0" applyNumberFormat="1" applyFont="1" applyFill="1" applyBorder="1" applyAlignment="1">
      <alignment horizontal="center" vertical="center"/>
    </xf>
    <xf numFmtId="0" fontId="25" fillId="0" borderId="37" xfId="0" applyNumberFormat="1" applyFont="1" applyFill="1" applyBorder="1" applyAlignment="1">
      <alignment horizontal="right" vertical="center"/>
    </xf>
    <xf numFmtId="0" fontId="25" fillId="0" borderId="37" xfId="0" applyNumberFormat="1" applyFont="1" applyFill="1" applyBorder="1" applyAlignment="1">
      <alignment horizontal="center" vertical="center"/>
    </xf>
    <xf numFmtId="0" fontId="25" fillId="0" borderId="47" xfId="0" applyNumberFormat="1" applyFont="1" applyFill="1" applyBorder="1" applyAlignment="1">
      <alignment horizontal="center" vertical="center" wrapText="1"/>
    </xf>
    <xf numFmtId="0" fontId="25" fillId="0" borderId="37" xfId="0" applyNumberFormat="1" applyFont="1" applyFill="1" applyBorder="1" applyAlignment="1">
      <alignment horizontal="center" vertical="center" wrapText="1"/>
    </xf>
    <xf numFmtId="0" fontId="25" fillId="0" borderId="59" xfId="0" applyNumberFormat="1" applyFont="1" applyFill="1" applyBorder="1" applyAlignment="1">
      <alignment horizontal="center" vertical="center" wrapText="1"/>
    </xf>
    <xf numFmtId="0" fontId="25" fillId="0" borderId="60" xfId="0" applyNumberFormat="1" applyFont="1" applyFill="1" applyBorder="1" applyAlignment="1">
      <alignment horizontal="center" vertical="center" wrapText="1"/>
    </xf>
    <xf numFmtId="0" fontId="25" fillId="0" borderId="28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/>
    </xf>
    <xf numFmtId="1" fontId="25" fillId="0" borderId="61" xfId="0" applyNumberFormat="1" applyFont="1" applyFill="1" applyBorder="1" applyAlignment="1">
      <alignment horizontal="center" vertical="center" wrapText="1"/>
    </xf>
    <xf numFmtId="0" fontId="25" fillId="0" borderId="40" xfId="0" applyNumberFormat="1" applyFont="1" applyFill="1" applyBorder="1" applyAlignment="1">
      <alignment horizontal="center" vertical="center" wrapText="1"/>
    </xf>
    <xf numFmtId="0" fontId="25" fillId="0" borderId="62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 wrapText="1"/>
    </xf>
    <xf numFmtId="0" fontId="25" fillId="0" borderId="41" xfId="0" applyNumberFormat="1" applyFont="1" applyFill="1" applyBorder="1" applyAlignment="1">
      <alignment horizontal="center" vertical="center" wrapText="1"/>
    </xf>
    <xf numFmtId="0" fontId="25" fillId="0" borderId="61" xfId="0" applyNumberFormat="1" applyFont="1" applyFill="1" applyBorder="1" applyAlignment="1">
      <alignment horizontal="center" vertical="center" wrapText="1"/>
    </xf>
    <xf numFmtId="198" fontId="26" fillId="0" borderId="63" xfId="0" applyNumberFormat="1" applyFont="1" applyFill="1" applyBorder="1" applyAlignment="1">
      <alignment horizontal="center" vertical="center" wrapText="1"/>
    </xf>
    <xf numFmtId="1" fontId="26" fillId="0" borderId="64" xfId="0" applyNumberFormat="1" applyFont="1" applyFill="1" applyBorder="1" applyAlignment="1">
      <alignment horizontal="center" vertical="center" wrapText="1"/>
    </xf>
    <xf numFmtId="198" fontId="26" fillId="0" borderId="65" xfId="0" applyNumberFormat="1" applyFont="1" applyFill="1" applyBorder="1" applyAlignment="1" applyProtection="1">
      <alignment horizontal="center" vertical="center"/>
      <protection/>
    </xf>
    <xf numFmtId="1" fontId="26" fillId="0" borderId="65" xfId="0" applyNumberFormat="1" applyFont="1" applyFill="1" applyBorder="1" applyAlignment="1" applyProtection="1">
      <alignment horizontal="center" vertical="center"/>
      <protection/>
    </xf>
    <xf numFmtId="0" fontId="25" fillId="0" borderId="31" xfId="0" applyNumberFormat="1" applyFont="1" applyFill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 vertical="center"/>
    </xf>
    <xf numFmtId="0" fontId="25" fillId="0" borderId="40" xfId="0" applyNumberFormat="1" applyFont="1" applyFill="1" applyBorder="1" applyAlignment="1" applyProtection="1">
      <alignment horizontal="center" vertical="center"/>
      <protection/>
    </xf>
    <xf numFmtId="49" fontId="25" fillId="0" borderId="66" xfId="0" applyNumberFormat="1" applyFont="1" applyFill="1" applyBorder="1" applyAlignment="1">
      <alignment vertical="center" wrapText="1"/>
    </xf>
    <xf numFmtId="49" fontId="25" fillId="0" borderId="13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6" fillId="0" borderId="30" xfId="0" applyNumberFormat="1" applyFont="1" applyFill="1" applyBorder="1" applyAlignment="1" applyProtection="1">
      <alignment horizontal="center" vertical="center"/>
      <protection/>
    </xf>
    <xf numFmtId="198" fontId="26" fillId="0" borderId="64" xfId="0" applyNumberFormat="1" applyFont="1" applyFill="1" applyBorder="1" applyAlignment="1">
      <alignment horizontal="center" vertical="center" wrapText="1"/>
    </xf>
    <xf numFmtId="196" fontId="25" fillId="0" borderId="31" xfId="0" applyNumberFormat="1" applyFont="1" applyFill="1" applyBorder="1" applyAlignment="1" applyProtection="1">
      <alignment horizontal="center" vertical="center"/>
      <protection/>
    </xf>
    <xf numFmtId="0" fontId="26" fillId="0" borderId="34" xfId="0" applyFont="1" applyFill="1" applyBorder="1" applyAlignment="1">
      <alignment horizontal="center"/>
    </xf>
    <xf numFmtId="0" fontId="25" fillId="0" borderId="29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left" vertical="top" wrapText="1"/>
    </xf>
    <xf numFmtId="0" fontId="26" fillId="0" borderId="30" xfId="0" applyFont="1" applyFill="1" applyBorder="1" applyAlignment="1">
      <alignment horizontal="left" vertical="top" wrapText="1"/>
    </xf>
    <xf numFmtId="0" fontId="26" fillId="0" borderId="31" xfId="0" applyFont="1" applyFill="1" applyBorder="1" applyAlignment="1">
      <alignment horizontal="left" vertical="top" wrapText="1"/>
    </xf>
    <xf numFmtId="0" fontId="25" fillId="0" borderId="6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0" fontId="26" fillId="0" borderId="13" xfId="0" applyFont="1" applyFill="1" applyBorder="1" applyAlignment="1">
      <alignment horizontal="left" vertical="top" wrapText="1"/>
    </xf>
    <xf numFmtId="0" fontId="27" fillId="0" borderId="13" xfId="0" applyNumberFormat="1" applyFont="1" applyFill="1" applyBorder="1" applyAlignment="1" applyProtection="1">
      <alignment horizontal="center" vertical="center"/>
      <protection/>
    </xf>
    <xf numFmtId="0" fontId="26" fillId="0" borderId="14" xfId="0" applyFont="1" applyFill="1" applyBorder="1" applyAlignment="1">
      <alignment horizontal="left" vertical="top" wrapText="1"/>
    </xf>
    <xf numFmtId="0" fontId="26" fillId="0" borderId="15" xfId="0" applyFont="1" applyFill="1" applyBorder="1" applyAlignment="1">
      <alignment horizontal="left" vertical="top" wrapText="1"/>
    </xf>
    <xf numFmtId="0" fontId="26" fillId="0" borderId="16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201" fontId="25" fillId="0" borderId="34" xfId="0" applyNumberFormat="1" applyFont="1" applyFill="1" applyBorder="1" applyAlignment="1" applyProtection="1">
      <alignment horizontal="center" vertical="center"/>
      <protection/>
    </xf>
    <xf numFmtId="1" fontId="25" fillId="0" borderId="29" xfId="0" applyNumberFormat="1" applyFont="1" applyFill="1" applyBorder="1" applyAlignment="1">
      <alignment horizontal="center" vertical="center" wrapText="1"/>
    </xf>
    <xf numFmtId="198" fontId="25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198" fontId="26" fillId="0" borderId="67" xfId="0" applyNumberFormat="1" applyFont="1" applyFill="1" applyBorder="1" applyAlignment="1">
      <alignment horizontal="center" vertical="center"/>
    </xf>
    <xf numFmtId="1" fontId="26" fillId="0" borderId="67" xfId="0" applyNumberFormat="1" applyFont="1" applyFill="1" applyBorder="1" applyAlignment="1">
      <alignment horizontal="center" vertical="center"/>
    </xf>
    <xf numFmtId="197" fontId="25" fillId="0" borderId="34" xfId="0" applyNumberFormat="1" applyFont="1" applyFill="1" applyBorder="1" applyAlignment="1" applyProtection="1">
      <alignment horizontal="left" vertical="center" wrapText="1"/>
      <protection/>
    </xf>
    <xf numFmtId="197" fontId="25" fillId="0" borderId="29" xfId="0" applyNumberFormat="1" applyFont="1" applyFill="1" applyBorder="1" applyAlignment="1" applyProtection="1">
      <alignment horizontal="center" vertical="center"/>
      <protection/>
    </xf>
    <xf numFmtId="197" fontId="25" fillId="0" borderId="30" xfId="0" applyNumberFormat="1" applyFont="1" applyFill="1" applyBorder="1" applyAlignment="1" applyProtection="1">
      <alignment horizontal="center" vertical="center"/>
      <protection/>
    </xf>
    <xf numFmtId="197" fontId="25" fillId="0" borderId="31" xfId="0" applyNumberFormat="1" applyFont="1" applyFill="1" applyBorder="1" applyAlignment="1" applyProtection="1">
      <alignment horizontal="center" vertical="center"/>
      <protection/>
    </xf>
    <xf numFmtId="198" fontId="26" fillId="0" borderId="43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198" fontId="26" fillId="0" borderId="0" xfId="0" applyNumberFormat="1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213" fontId="26" fillId="0" borderId="0" xfId="0" applyNumberFormat="1" applyFont="1" applyFill="1" applyBorder="1" applyAlignment="1">
      <alignment horizontal="center" vertical="center" wrapText="1"/>
    </xf>
    <xf numFmtId="2" fontId="26" fillId="0" borderId="0" xfId="0" applyNumberFormat="1" applyFont="1" applyFill="1" applyBorder="1" applyAlignment="1" applyProtection="1">
      <alignment horizontal="center" vertical="center"/>
      <protection/>
    </xf>
    <xf numFmtId="0" fontId="25" fillId="0" borderId="68" xfId="0" applyNumberFormat="1" applyFont="1" applyFill="1" applyBorder="1" applyAlignment="1" applyProtection="1">
      <alignment horizontal="center" vertical="center"/>
      <protection/>
    </xf>
    <xf numFmtId="0" fontId="25" fillId="0" borderId="19" xfId="0" applyNumberFormat="1" applyFont="1" applyFill="1" applyBorder="1" applyAlignment="1" applyProtection="1">
      <alignment horizontal="center" vertical="center"/>
      <protection/>
    </xf>
    <xf numFmtId="0" fontId="25" fillId="0" borderId="69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 applyProtection="1">
      <alignment horizontal="right"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center" vertical="center" wrapText="1"/>
    </xf>
    <xf numFmtId="198" fontId="26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right" vertical="center"/>
      <protection/>
    </xf>
    <xf numFmtId="196" fontId="25" fillId="0" borderId="0" xfId="0" applyNumberFormat="1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>
      <alignment horizontal="left" wrapText="1"/>
    </xf>
    <xf numFmtId="0" fontId="25" fillId="0" borderId="0" xfId="0" applyFont="1" applyFill="1" applyBorder="1" applyAlignment="1">
      <alignment horizontal="center" wrapText="1"/>
    </xf>
    <xf numFmtId="196" fontId="30" fillId="0" borderId="0" xfId="0" applyNumberFormat="1" applyFont="1" applyFill="1" applyBorder="1" applyAlignment="1" applyProtection="1">
      <alignment vertical="center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center" wrapText="1"/>
    </xf>
    <xf numFmtId="205" fontId="30" fillId="0" borderId="0" xfId="0" applyNumberFormat="1" applyFont="1" applyFill="1" applyBorder="1" applyAlignment="1">
      <alignment horizontal="left" wrapText="1"/>
    </xf>
    <xf numFmtId="0" fontId="5" fillId="0" borderId="2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2" fillId="0" borderId="57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75" xfId="0" applyFont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198" fontId="2" fillId="0" borderId="76" xfId="0" applyNumberFormat="1" applyFont="1" applyFill="1" applyBorder="1" applyAlignment="1" applyProtection="1">
      <alignment horizontal="center" vertical="center"/>
      <protection/>
    </xf>
    <xf numFmtId="0" fontId="2" fillId="0" borderId="68" xfId="0" applyFont="1" applyFill="1" applyBorder="1" applyAlignment="1">
      <alignment horizontal="center" vertical="center" wrapText="1"/>
    </xf>
    <xf numFmtId="213" fontId="2" fillId="0" borderId="77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213" fontId="2" fillId="0" borderId="33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213" fontId="6" fillId="0" borderId="78" xfId="0" applyNumberFormat="1" applyFont="1" applyFill="1" applyBorder="1" applyAlignment="1">
      <alignment horizontal="center" vertical="center" wrapText="1"/>
    </xf>
    <xf numFmtId="1" fontId="26" fillId="0" borderId="79" xfId="0" applyNumberFormat="1" applyFont="1" applyFill="1" applyBorder="1" applyAlignment="1" applyProtection="1">
      <alignment horizontal="center" vertical="center"/>
      <protection/>
    </xf>
    <xf numFmtId="198" fontId="25" fillId="0" borderId="30" xfId="0" applyNumberFormat="1" applyFont="1" applyFill="1" applyBorder="1" applyAlignment="1">
      <alignment horizontal="center" vertical="center" wrapText="1"/>
    </xf>
    <xf numFmtId="0" fontId="25" fillId="0" borderId="80" xfId="0" applyNumberFormat="1" applyFont="1" applyFill="1" applyBorder="1" applyAlignment="1" applyProtection="1">
      <alignment horizontal="center" vertical="center"/>
      <protection/>
    </xf>
    <xf numFmtId="0" fontId="25" fillId="0" borderId="23" xfId="0" applyNumberFormat="1" applyFont="1" applyFill="1" applyBorder="1" applyAlignment="1" applyProtection="1">
      <alignment horizontal="center" vertical="center"/>
      <protection/>
    </xf>
    <xf numFmtId="0" fontId="25" fillId="0" borderId="81" xfId="0" applyNumberFormat="1" applyFont="1" applyFill="1" applyBorder="1" applyAlignment="1" applyProtection="1">
      <alignment horizontal="center" vertical="center"/>
      <protection/>
    </xf>
    <xf numFmtId="0" fontId="2" fillId="0" borderId="37" xfId="0" applyFont="1" applyBorder="1" applyAlignment="1">
      <alignment horizontal="center"/>
    </xf>
    <xf numFmtId="0" fontId="26" fillId="0" borderId="37" xfId="0" applyFont="1" applyFill="1" applyBorder="1" applyAlignment="1">
      <alignment horizontal="left" vertical="top" wrapText="1"/>
    </xf>
    <xf numFmtId="196" fontId="25" fillId="0" borderId="0" xfId="0" applyNumberFormat="1" applyFont="1" applyFill="1" applyBorder="1" applyAlignment="1" applyProtection="1">
      <alignment horizontal="center" vertical="center"/>
      <protection/>
    </xf>
    <xf numFmtId="205" fontId="25" fillId="0" borderId="0" xfId="0" applyNumberFormat="1" applyFont="1" applyFill="1" applyBorder="1" applyAlignment="1" applyProtection="1">
      <alignment horizontal="center" vertical="center"/>
      <protection/>
    </xf>
    <xf numFmtId="198" fontId="25" fillId="0" borderId="0" xfId="0" applyNumberFormat="1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198" fontId="32" fillId="0" borderId="0" xfId="0" applyNumberFormat="1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left" wrapText="1"/>
    </xf>
    <xf numFmtId="205" fontId="26" fillId="0" borderId="0" xfId="0" applyNumberFormat="1" applyFont="1" applyFill="1" applyBorder="1" applyAlignment="1" applyProtection="1">
      <alignment vertical="center"/>
      <protection/>
    </xf>
    <xf numFmtId="0" fontId="25" fillId="0" borderId="39" xfId="0" applyFont="1" applyFill="1" applyBorder="1" applyAlignment="1">
      <alignment horizontal="center" vertical="center" wrapText="1"/>
    </xf>
    <xf numFmtId="49" fontId="25" fillId="0" borderId="40" xfId="0" applyNumberFormat="1" applyFont="1" applyFill="1" applyBorder="1" applyAlignment="1">
      <alignment horizontal="center" vertical="center" wrapText="1"/>
    </xf>
    <xf numFmtId="196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25" fillId="0" borderId="40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33" borderId="12" xfId="0" applyNumberFormat="1" applyFont="1" applyFill="1" applyBorder="1" applyAlignment="1" applyProtection="1">
      <alignment horizontal="center" vertical="center"/>
      <protection/>
    </xf>
    <xf numFmtId="0" fontId="25" fillId="0" borderId="61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196" fontId="34" fillId="0" borderId="0" xfId="0" applyNumberFormat="1" applyFont="1" applyFill="1" applyBorder="1" applyAlignment="1" applyProtection="1">
      <alignment vertical="center"/>
      <protection/>
    </xf>
    <xf numFmtId="49" fontId="29" fillId="0" borderId="82" xfId="0" applyNumberFormat="1" applyFont="1" applyFill="1" applyBorder="1" applyAlignment="1">
      <alignment vertical="center" wrapText="1"/>
    </xf>
    <xf numFmtId="49" fontId="31" fillId="0" borderId="66" xfId="0" applyNumberFormat="1" applyFont="1" applyFill="1" applyBorder="1" applyAlignment="1">
      <alignment vertical="center" wrapText="1"/>
    </xf>
    <xf numFmtId="49" fontId="31" fillId="0" borderId="83" xfId="0" applyNumberFormat="1" applyFont="1" applyFill="1" applyBorder="1" applyAlignment="1">
      <alignment vertical="center" wrapText="1"/>
    </xf>
    <xf numFmtId="49" fontId="25" fillId="0" borderId="66" xfId="0" applyNumberFormat="1" applyFont="1" applyFill="1" applyBorder="1" applyAlignment="1">
      <alignment horizontal="left" vertical="center" wrapText="1"/>
    </xf>
    <xf numFmtId="0" fontId="25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198" fontId="26" fillId="0" borderId="82" xfId="0" applyNumberFormat="1" applyFont="1" applyFill="1" applyBorder="1" applyAlignment="1" applyProtection="1">
      <alignment horizontal="center" vertical="center"/>
      <protection/>
    </xf>
    <xf numFmtId="198" fontId="25" fillId="0" borderId="66" xfId="0" applyNumberFormat="1" applyFont="1" applyFill="1" applyBorder="1" applyAlignment="1" applyProtection="1">
      <alignment horizontal="center" vertical="center"/>
      <protection/>
    </xf>
    <xf numFmtId="198" fontId="25" fillId="0" borderId="66" xfId="0" applyNumberFormat="1" applyFont="1" applyFill="1" applyBorder="1" applyAlignment="1" applyProtection="1">
      <alignment horizontal="center" vertical="center"/>
      <protection/>
    </xf>
    <xf numFmtId="198" fontId="25" fillId="0" borderId="83" xfId="0" applyNumberFormat="1" applyFont="1" applyFill="1" applyBorder="1" applyAlignment="1" applyProtection="1">
      <alignment horizontal="center" vertical="center"/>
      <protection/>
    </xf>
    <xf numFmtId="196" fontId="30" fillId="0" borderId="46" xfId="0" applyNumberFormat="1" applyFont="1" applyFill="1" applyBorder="1" applyAlignment="1" applyProtection="1">
      <alignment vertical="center"/>
      <protection/>
    </xf>
    <xf numFmtId="196" fontId="30" fillId="0" borderId="11" xfId="0" applyNumberFormat="1" applyFont="1" applyFill="1" applyBorder="1" applyAlignment="1" applyProtection="1">
      <alignment vertical="center"/>
      <protection/>
    </xf>
    <xf numFmtId="196" fontId="30" fillId="0" borderId="62" xfId="0" applyNumberFormat="1" applyFont="1" applyFill="1" applyBorder="1" applyAlignment="1" applyProtection="1">
      <alignment vertical="center"/>
      <protection/>
    </xf>
    <xf numFmtId="196" fontId="30" fillId="0" borderId="14" xfId="0" applyNumberFormat="1" applyFont="1" applyFill="1" applyBorder="1" applyAlignment="1" applyProtection="1">
      <alignment vertical="center"/>
      <protection/>
    </xf>
    <xf numFmtId="196" fontId="30" fillId="0" borderId="15" xfId="0" applyNumberFormat="1" applyFont="1" applyFill="1" applyBorder="1" applyAlignment="1" applyProtection="1">
      <alignment vertical="center"/>
      <protection/>
    </xf>
    <xf numFmtId="196" fontId="30" fillId="0" borderId="16" xfId="0" applyNumberFormat="1" applyFont="1" applyFill="1" applyBorder="1" applyAlignment="1" applyProtection="1">
      <alignment vertical="center"/>
      <protection/>
    </xf>
    <xf numFmtId="0" fontId="25" fillId="0" borderId="62" xfId="0" applyFont="1" applyFill="1" applyBorder="1" applyAlignment="1">
      <alignment horizontal="center" vertical="center" wrapText="1"/>
    </xf>
    <xf numFmtId="196" fontId="30" fillId="0" borderId="45" xfId="0" applyNumberFormat="1" applyFont="1" applyFill="1" applyBorder="1" applyAlignment="1" applyProtection="1">
      <alignment vertical="center"/>
      <protection/>
    </xf>
    <xf numFmtId="196" fontId="30" fillId="0" borderId="48" xfId="0" applyNumberFormat="1" applyFont="1" applyFill="1" applyBorder="1" applyAlignment="1" applyProtection="1">
      <alignment vertical="center"/>
      <protection/>
    </xf>
    <xf numFmtId="196" fontId="30" fillId="0" borderId="61" xfId="0" applyNumberFormat="1" applyFont="1" applyFill="1" applyBorder="1" applyAlignment="1" applyProtection="1">
      <alignment vertical="center"/>
      <protection/>
    </xf>
    <xf numFmtId="0" fontId="25" fillId="0" borderId="15" xfId="0" applyNumberFormat="1" applyFont="1" applyFill="1" applyBorder="1" applyAlignment="1" applyProtection="1">
      <alignment horizontal="center" vertical="center"/>
      <protection/>
    </xf>
    <xf numFmtId="0" fontId="25" fillId="0" borderId="16" xfId="0" applyNumberFormat="1" applyFont="1" applyFill="1" applyBorder="1" applyAlignment="1" applyProtection="1">
      <alignment horizontal="center" vertical="center"/>
      <protection/>
    </xf>
    <xf numFmtId="205" fontId="2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>
      <alignment vertical="center" wrapText="1"/>
    </xf>
    <xf numFmtId="0" fontId="25" fillId="34" borderId="30" xfId="0" applyFont="1" applyFill="1" applyBorder="1" applyAlignment="1">
      <alignment horizontal="center" vertical="center" wrapText="1"/>
    </xf>
    <xf numFmtId="0" fontId="26" fillId="34" borderId="30" xfId="0" applyFont="1" applyFill="1" applyBorder="1" applyAlignment="1">
      <alignment horizontal="center" vertical="center" wrapText="1"/>
    </xf>
    <xf numFmtId="0" fontId="25" fillId="34" borderId="37" xfId="0" applyFont="1" applyFill="1" applyBorder="1" applyAlignment="1">
      <alignment horizontal="center" vertical="center" wrapText="1"/>
    </xf>
    <xf numFmtId="0" fontId="25" fillId="34" borderId="37" xfId="0" applyNumberFormat="1" applyFont="1" applyFill="1" applyBorder="1" applyAlignment="1" applyProtection="1">
      <alignment horizontal="center" vertical="center"/>
      <protection/>
    </xf>
    <xf numFmtId="0" fontId="25" fillId="34" borderId="37" xfId="0" applyNumberFormat="1" applyFont="1" applyFill="1" applyBorder="1" applyAlignment="1">
      <alignment horizontal="center" vertical="center" wrapText="1"/>
    </xf>
    <xf numFmtId="1" fontId="26" fillId="0" borderId="63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206" fontId="26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56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197" fontId="28" fillId="0" borderId="31" xfId="0" applyNumberFormat="1" applyFont="1" applyFill="1" applyBorder="1" applyAlignment="1" applyProtection="1">
      <alignment horizontal="center" vertical="center"/>
      <protection/>
    </xf>
    <xf numFmtId="197" fontId="28" fillId="0" borderId="13" xfId="0" applyNumberFormat="1" applyFont="1" applyFill="1" applyBorder="1" applyAlignment="1" applyProtection="1">
      <alignment horizontal="center" vertical="center"/>
      <protection/>
    </xf>
    <xf numFmtId="197" fontId="28" fillId="0" borderId="16" xfId="0" applyNumberFormat="1" applyFont="1" applyFill="1" applyBorder="1" applyAlignment="1" applyProtection="1">
      <alignment horizontal="center" vertical="center"/>
      <protection/>
    </xf>
    <xf numFmtId="198" fontId="26" fillId="0" borderId="34" xfId="0" applyNumberFormat="1" applyFont="1" applyFill="1" applyBorder="1" applyAlignment="1" applyProtection="1">
      <alignment horizontal="center" vertical="center"/>
      <protection/>
    </xf>
    <xf numFmtId="198" fontId="26" fillId="0" borderId="25" xfId="0" applyNumberFormat="1" applyFont="1" applyFill="1" applyBorder="1" applyAlignment="1" applyProtection="1">
      <alignment horizontal="center" vertical="center"/>
      <protection/>
    </xf>
    <xf numFmtId="198" fontId="26" fillId="0" borderId="35" xfId="0" applyNumberFormat="1" applyFont="1" applyFill="1" applyBorder="1" applyAlignment="1" applyProtection="1">
      <alignment horizontal="center" vertical="center"/>
      <protection/>
    </xf>
    <xf numFmtId="0" fontId="26" fillId="0" borderId="47" xfId="0" applyFont="1" applyFill="1" applyBorder="1" applyAlignment="1">
      <alignment horizontal="left" vertical="top" wrapText="1"/>
    </xf>
    <xf numFmtId="0" fontId="26" fillId="0" borderId="48" xfId="0" applyFont="1" applyFill="1" applyBorder="1" applyAlignment="1">
      <alignment horizontal="left" vertical="top" wrapText="1"/>
    </xf>
    <xf numFmtId="49" fontId="25" fillId="0" borderId="30" xfId="0" applyNumberFormat="1" applyFont="1" applyFill="1" applyBorder="1" applyAlignment="1" applyProtection="1">
      <alignment horizontal="center" vertical="center" wrapText="1"/>
      <protection/>
    </xf>
    <xf numFmtId="1" fontId="25" fillId="0" borderId="84" xfId="0" applyNumberFormat="1" applyFont="1" applyFill="1" applyBorder="1" applyAlignment="1">
      <alignment horizontal="center" vertical="center" wrapText="1"/>
    </xf>
    <xf numFmtId="1" fontId="25" fillId="0" borderId="85" xfId="0" applyNumberFormat="1" applyFont="1" applyFill="1" applyBorder="1" applyAlignment="1">
      <alignment horizontal="center" vertical="center" wrapText="1"/>
    </xf>
    <xf numFmtId="49" fontId="27" fillId="0" borderId="29" xfId="0" applyNumberFormat="1" applyFont="1" applyFill="1" applyBorder="1" applyAlignment="1" applyProtection="1">
      <alignment horizontal="center" vertical="center" wrapText="1"/>
      <protection/>
    </xf>
    <xf numFmtId="49" fontId="27" fillId="0" borderId="30" xfId="0" applyNumberFormat="1" applyFont="1" applyFill="1" applyBorder="1" applyAlignment="1" applyProtection="1">
      <alignment horizontal="center" vertical="center" wrapText="1"/>
      <protection/>
    </xf>
    <xf numFmtId="49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6" fillId="0" borderId="60" xfId="0" applyFont="1" applyFill="1" applyBorder="1" applyAlignment="1">
      <alignment horizontal="left" vertical="top" wrapText="1"/>
    </xf>
    <xf numFmtId="0" fontId="26" fillId="0" borderId="28" xfId="0" applyFont="1" applyFill="1" applyBorder="1" applyAlignment="1">
      <alignment horizontal="left" vertical="top" wrapText="1"/>
    </xf>
    <xf numFmtId="49" fontId="27" fillId="0" borderId="46" xfId="0" applyNumberFormat="1" applyFont="1" applyFill="1" applyBorder="1" applyAlignment="1" applyProtection="1">
      <alignment horizontal="center" vertical="center" wrapText="1"/>
      <protection/>
    </xf>
    <xf numFmtId="0" fontId="26" fillId="0" borderId="59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0" fontId="26" fillId="0" borderId="57" xfId="0" applyFont="1" applyFill="1" applyBorder="1" applyAlignment="1">
      <alignment horizontal="left" vertical="top" wrapText="1"/>
    </xf>
    <xf numFmtId="49" fontId="27" fillId="0" borderId="45" xfId="0" applyNumberFormat="1" applyFont="1" applyFill="1" applyBorder="1" applyAlignment="1" applyProtection="1">
      <alignment horizontal="center" vertical="center" wrapText="1"/>
      <protection/>
    </xf>
    <xf numFmtId="0" fontId="26" fillId="0" borderId="56" xfId="0" applyFont="1" applyFill="1" applyBorder="1" applyAlignment="1">
      <alignment horizontal="left" vertical="top" wrapText="1"/>
    </xf>
    <xf numFmtId="0" fontId="25" fillId="0" borderId="34" xfId="0" applyNumberFormat="1" applyFont="1" applyFill="1" applyBorder="1" applyAlignment="1" applyProtection="1">
      <alignment horizontal="left" vertical="center"/>
      <protection/>
    </xf>
    <xf numFmtId="0" fontId="25" fillId="0" borderId="25" xfId="0" applyNumberFormat="1" applyFont="1" applyFill="1" applyBorder="1" applyAlignment="1" applyProtection="1">
      <alignment horizontal="left" vertical="center" wrapText="1"/>
      <protection/>
    </xf>
    <xf numFmtId="196" fontId="25" fillId="0" borderId="35" xfId="0" applyNumberFormat="1" applyFont="1" applyFill="1" applyBorder="1" applyAlignment="1" applyProtection="1">
      <alignment horizontal="left" vertical="center"/>
      <protection/>
    </xf>
    <xf numFmtId="1" fontId="25" fillId="0" borderId="46" xfId="0" applyNumberFormat="1" applyFont="1" applyFill="1" applyBorder="1" applyAlignment="1">
      <alignment horizontal="center" vertical="center" wrapText="1"/>
    </xf>
    <xf numFmtId="206" fontId="26" fillId="0" borderId="46" xfId="0" applyNumberFormat="1" applyFont="1" applyFill="1" applyBorder="1" applyAlignment="1" applyProtection="1">
      <alignment horizontal="center" vertical="center"/>
      <protection/>
    </xf>
    <xf numFmtId="1" fontId="25" fillId="0" borderId="62" xfId="0" applyNumberFormat="1" applyFont="1" applyFill="1" applyBorder="1" applyAlignment="1">
      <alignment horizontal="center" vertical="center" wrapText="1"/>
    </xf>
    <xf numFmtId="1" fontId="25" fillId="0" borderId="57" xfId="0" applyNumberFormat="1" applyFont="1" applyFill="1" applyBorder="1" applyAlignment="1">
      <alignment horizontal="center" vertical="center" wrapText="1"/>
    </xf>
    <xf numFmtId="0" fontId="25" fillId="34" borderId="34" xfId="0" applyFont="1" applyFill="1" applyBorder="1" applyAlignment="1">
      <alignment vertical="center" wrapText="1"/>
    </xf>
    <xf numFmtId="0" fontId="25" fillId="34" borderId="25" xfId="0" applyFont="1" applyFill="1" applyBorder="1" applyAlignment="1">
      <alignment vertical="center" wrapText="1"/>
    </xf>
    <xf numFmtId="0" fontId="26" fillId="34" borderId="34" xfId="0" applyFont="1" applyFill="1" applyBorder="1" applyAlignment="1">
      <alignment vertical="center" wrapText="1"/>
    </xf>
    <xf numFmtId="1" fontId="26" fillId="10" borderId="86" xfId="0" applyNumberFormat="1" applyFont="1" applyFill="1" applyBorder="1" applyAlignment="1">
      <alignment horizontal="center" vertical="center" wrapText="1"/>
    </xf>
    <xf numFmtId="1" fontId="26" fillId="0" borderId="87" xfId="0" applyNumberFormat="1" applyFont="1" applyFill="1" applyBorder="1" applyAlignment="1" applyProtection="1">
      <alignment horizontal="center" vertical="center"/>
      <protection/>
    </xf>
    <xf numFmtId="0" fontId="6" fillId="0" borderId="68" xfId="0" applyFont="1" applyFill="1" applyBorder="1" applyAlignment="1">
      <alignment horizontal="center" vertical="center" wrapText="1"/>
    </xf>
    <xf numFmtId="213" fontId="26" fillId="0" borderId="46" xfId="0" applyNumberFormat="1" applyFont="1" applyFill="1" applyBorder="1" applyAlignment="1">
      <alignment horizontal="center" vertical="center" wrapText="1"/>
    </xf>
    <xf numFmtId="0" fontId="25" fillId="34" borderId="45" xfId="0" applyFont="1" applyFill="1" applyBorder="1" applyAlignment="1">
      <alignment horizontal="center" vertical="center" wrapText="1"/>
    </xf>
    <xf numFmtId="49" fontId="25" fillId="34" borderId="10" xfId="0" applyNumberFormat="1" applyFont="1" applyFill="1" applyBorder="1" applyAlignment="1">
      <alignment horizontal="center" vertical="center"/>
    </xf>
    <xf numFmtId="0" fontId="25" fillId="34" borderId="10" xfId="0" applyNumberFormat="1" applyFont="1" applyFill="1" applyBorder="1" applyAlignment="1">
      <alignment horizontal="center" vertical="center"/>
    </xf>
    <xf numFmtId="0" fontId="25" fillId="34" borderId="48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 wrapText="1"/>
    </xf>
    <xf numFmtId="0" fontId="25" fillId="34" borderId="56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25" fillId="34" borderId="46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5" fillId="34" borderId="35" xfId="0" applyFont="1" applyFill="1" applyBorder="1" applyAlignment="1">
      <alignment vertical="center" wrapText="1"/>
    </xf>
    <xf numFmtId="0" fontId="25" fillId="34" borderId="57" xfId="0" applyFont="1" applyFill="1" applyBorder="1" applyAlignment="1">
      <alignment horizontal="center" vertical="center" wrapText="1"/>
    </xf>
    <xf numFmtId="198" fontId="26" fillId="0" borderId="0" xfId="0" applyNumberFormat="1" applyFont="1" applyFill="1" applyBorder="1" applyAlignment="1">
      <alignment horizontal="left" vertical="top" wrapText="1"/>
    </xf>
    <xf numFmtId="0" fontId="25" fillId="34" borderId="59" xfId="0" applyFont="1" applyFill="1" applyBorder="1" applyAlignment="1">
      <alignment horizontal="center" vertical="center" wrapText="1"/>
    </xf>
    <xf numFmtId="0" fontId="25" fillId="34" borderId="29" xfId="0" applyFont="1" applyFill="1" applyBorder="1" applyAlignment="1">
      <alignment horizontal="center" vertical="center" wrapText="1"/>
    </xf>
    <xf numFmtId="0" fontId="25" fillId="34" borderId="29" xfId="0" applyNumberFormat="1" applyFont="1" applyFill="1" applyBorder="1" applyAlignment="1">
      <alignment horizontal="center" vertical="center" wrapText="1"/>
    </xf>
    <xf numFmtId="0" fontId="25" fillId="34" borderId="30" xfId="0" applyNumberFormat="1" applyFont="1" applyFill="1" applyBorder="1" applyAlignment="1">
      <alignment horizontal="center" vertical="center" wrapText="1"/>
    </xf>
    <xf numFmtId="0" fontId="25" fillId="34" borderId="31" xfId="0" applyNumberFormat="1" applyFont="1" applyFill="1" applyBorder="1" applyAlignment="1">
      <alignment horizontal="center" vertical="center" wrapText="1"/>
    </xf>
    <xf numFmtId="206" fontId="26" fillId="34" borderId="30" xfId="0" applyNumberFormat="1" applyFont="1" applyFill="1" applyBorder="1" applyAlignment="1" applyProtection="1">
      <alignment horizontal="center" vertical="center"/>
      <protection/>
    </xf>
    <xf numFmtId="49" fontId="25" fillId="34" borderId="25" xfId="0" applyNumberFormat="1" applyFont="1" applyFill="1" applyBorder="1" applyAlignment="1" applyProtection="1">
      <alignment horizontal="center" vertical="center"/>
      <protection/>
    </xf>
    <xf numFmtId="0" fontId="25" fillId="34" borderId="12" xfId="0" applyFont="1" applyFill="1" applyBorder="1" applyAlignment="1">
      <alignment horizontal="center" vertical="center" wrapText="1"/>
    </xf>
    <xf numFmtId="201" fontId="25" fillId="34" borderId="25" xfId="0" applyNumberFormat="1" applyFont="1" applyFill="1" applyBorder="1" applyAlignment="1" applyProtection="1">
      <alignment horizontal="center" vertical="center"/>
      <protection/>
    </xf>
    <xf numFmtId="0" fontId="25" fillId="34" borderId="10" xfId="0" applyNumberFormat="1" applyFont="1" applyFill="1" applyBorder="1" applyAlignment="1" applyProtection="1">
      <alignment horizontal="center" vertical="center"/>
      <protection/>
    </xf>
    <xf numFmtId="1" fontId="25" fillId="34" borderId="13" xfId="0" applyNumberFormat="1" applyFont="1" applyFill="1" applyBorder="1" applyAlignment="1">
      <alignment horizontal="center" vertical="center" wrapText="1"/>
    </xf>
    <xf numFmtId="0" fontId="25" fillId="34" borderId="12" xfId="0" applyNumberFormat="1" applyFont="1" applyFill="1" applyBorder="1" applyAlignment="1">
      <alignment horizontal="center" vertical="center" wrapText="1"/>
    </xf>
    <xf numFmtId="0" fontId="25" fillId="34" borderId="10" xfId="0" applyNumberFormat="1" applyFont="1" applyFill="1" applyBorder="1" applyAlignment="1">
      <alignment horizontal="center" vertical="center" wrapText="1"/>
    </xf>
    <xf numFmtId="0" fontId="25" fillId="34" borderId="13" xfId="0" applyNumberFormat="1" applyFont="1" applyFill="1" applyBorder="1" applyAlignment="1">
      <alignment horizontal="center" vertical="center" wrapText="1"/>
    </xf>
    <xf numFmtId="196" fontId="25" fillId="34" borderId="13" xfId="0" applyNumberFormat="1" applyFont="1" applyFill="1" applyBorder="1" applyAlignment="1" applyProtection="1">
      <alignment horizontal="center" vertical="center"/>
      <protection/>
    </xf>
    <xf numFmtId="0" fontId="25" fillId="34" borderId="14" xfId="0" applyFont="1" applyFill="1" applyBorder="1" applyAlignment="1">
      <alignment horizontal="center" vertical="center" wrapText="1"/>
    </xf>
    <xf numFmtId="201" fontId="25" fillId="34" borderId="35" xfId="0" applyNumberFormat="1" applyFont="1" applyFill="1" applyBorder="1" applyAlignment="1" applyProtection="1">
      <alignment horizontal="center" vertical="center"/>
      <protection/>
    </xf>
    <xf numFmtId="0" fontId="25" fillId="34" borderId="14" xfId="0" applyNumberFormat="1" applyFont="1" applyFill="1" applyBorder="1" applyAlignment="1">
      <alignment horizontal="center" vertical="center" wrapText="1"/>
    </xf>
    <xf numFmtId="0" fontId="25" fillId="34" borderId="15" xfId="0" applyNumberFormat="1" applyFont="1" applyFill="1" applyBorder="1" applyAlignment="1">
      <alignment horizontal="center" vertical="center" wrapText="1"/>
    </xf>
    <xf numFmtId="0" fontId="25" fillId="34" borderId="16" xfId="0" applyNumberFormat="1" applyFont="1" applyFill="1" applyBorder="1" applyAlignment="1">
      <alignment horizontal="center" vertical="center" wrapText="1"/>
    </xf>
    <xf numFmtId="198" fontId="25" fillId="34" borderId="25" xfId="0" applyNumberFormat="1" applyFont="1" applyFill="1" applyBorder="1" applyAlignment="1" applyProtection="1">
      <alignment horizontal="center" vertical="center"/>
      <protection/>
    </xf>
    <xf numFmtId="0" fontId="25" fillId="34" borderId="28" xfId="0" applyNumberFormat="1" applyFont="1" applyFill="1" applyBorder="1" applyAlignment="1">
      <alignment horizontal="center" vertical="center" wrapText="1"/>
    </xf>
    <xf numFmtId="1" fontId="25" fillId="34" borderId="10" xfId="0" applyNumberFormat="1" applyFont="1" applyFill="1" applyBorder="1" applyAlignment="1">
      <alignment horizontal="center" vertical="center"/>
    </xf>
    <xf numFmtId="0" fontId="25" fillId="34" borderId="72" xfId="0" applyFont="1" applyFill="1" applyBorder="1" applyAlignment="1">
      <alignment horizontal="center" vertical="center" wrapText="1"/>
    </xf>
    <xf numFmtId="0" fontId="26" fillId="34" borderId="29" xfId="0" applyFont="1" applyFill="1" applyBorder="1" applyAlignment="1">
      <alignment horizontal="center" vertical="center" wrapText="1"/>
    </xf>
    <xf numFmtId="0" fontId="26" fillId="34" borderId="31" xfId="0" applyFont="1" applyFill="1" applyBorder="1" applyAlignment="1">
      <alignment horizontal="center" vertical="center" wrapText="1"/>
    </xf>
    <xf numFmtId="0" fontId="25" fillId="34" borderId="88" xfId="0" applyFont="1" applyFill="1" applyBorder="1" applyAlignment="1">
      <alignment horizontal="center" vertical="center" wrapText="1"/>
    </xf>
    <xf numFmtId="0" fontId="25" fillId="34" borderId="74" xfId="0" applyFont="1" applyFill="1" applyBorder="1" applyAlignment="1">
      <alignment horizontal="center" vertical="center" wrapText="1"/>
    </xf>
    <xf numFmtId="201" fontId="25" fillId="34" borderId="89" xfId="0" applyNumberFormat="1" applyFont="1" applyFill="1" applyBorder="1" applyAlignment="1" applyProtection="1">
      <alignment horizontal="center" vertical="center"/>
      <protection/>
    </xf>
    <xf numFmtId="0" fontId="25" fillId="34" borderId="72" xfId="0" applyNumberFormat="1" applyFont="1" applyFill="1" applyBorder="1" applyAlignment="1" applyProtection="1">
      <alignment horizontal="center" vertical="center"/>
      <protection/>
    </xf>
    <xf numFmtId="1" fontId="25" fillId="34" borderId="74" xfId="0" applyNumberFormat="1" applyFont="1" applyFill="1" applyBorder="1" applyAlignment="1">
      <alignment horizontal="center" vertical="center" wrapText="1"/>
    </xf>
    <xf numFmtId="0" fontId="25" fillId="34" borderId="71" xfId="0" applyNumberFormat="1" applyFont="1" applyFill="1" applyBorder="1" applyAlignment="1">
      <alignment horizontal="center" vertical="center" wrapText="1"/>
    </xf>
    <xf numFmtId="0" fontId="25" fillId="34" borderId="72" xfId="0" applyNumberFormat="1" applyFont="1" applyFill="1" applyBorder="1" applyAlignment="1">
      <alignment horizontal="center" vertical="center" wrapText="1"/>
    </xf>
    <xf numFmtId="0" fontId="25" fillId="34" borderId="73" xfId="0" applyNumberFormat="1" applyFont="1" applyFill="1" applyBorder="1" applyAlignment="1">
      <alignment horizontal="center" vertical="center" wrapText="1"/>
    </xf>
    <xf numFmtId="196" fontId="8" fillId="34" borderId="0" xfId="0" applyNumberFormat="1" applyFont="1" applyFill="1" applyBorder="1" applyAlignment="1" applyProtection="1">
      <alignment vertical="center"/>
      <protection/>
    </xf>
    <xf numFmtId="0" fontId="25" fillId="34" borderId="90" xfId="0" applyFont="1" applyFill="1" applyBorder="1" applyAlignment="1">
      <alignment horizontal="center" vertical="center" wrapText="1"/>
    </xf>
    <xf numFmtId="196" fontId="25" fillId="34" borderId="91" xfId="0" applyNumberFormat="1" applyFont="1" applyFill="1" applyBorder="1" applyAlignment="1" applyProtection="1">
      <alignment horizontal="center" vertical="center"/>
      <protection/>
    </xf>
    <xf numFmtId="196" fontId="25" fillId="34" borderId="92" xfId="0" applyNumberFormat="1" applyFont="1" applyFill="1" applyBorder="1" applyAlignment="1" applyProtection="1">
      <alignment horizontal="center" vertical="center"/>
      <protection/>
    </xf>
    <xf numFmtId="0" fontId="26" fillId="34" borderId="82" xfId="0" applyFont="1" applyFill="1" applyBorder="1" applyAlignment="1">
      <alignment vertical="center" wrapText="1"/>
    </xf>
    <xf numFmtId="0" fontId="25" fillId="34" borderId="31" xfId="0" applyFont="1" applyFill="1" applyBorder="1" applyAlignment="1">
      <alignment horizontal="center" vertical="center" wrapText="1"/>
    </xf>
    <xf numFmtId="201" fontId="26" fillId="34" borderId="93" xfId="0" applyNumberFormat="1" applyFont="1" applyFill="1" applyBorder="1" applyAlignment="1" applyProtection="1">
      <alignment horizontal="center" vertical="center"/>
      <protection/>
    </xf>
    <xf numFmtId="0" fontId="25" fillId="34" borderId="45" xfId="0" applyNumberFormat="1" applyFont="1" applyFill="1" applyBorder="1" applyAlignment="1">
      <alignment horizontal="center" vertical="center" wrapText="1"/>
    </xf>
    <xf numFmtId="0" fontId="25" fillId="34" borderId="66" xfId="0" applyFont="1" applyFill="1" applyBorder="1" applyAlignment="1">
      <alignment vertical="center" wrapText="1"/>
    </xf>
    <xf numFmtId="196" fontId="8" fillId="34" borderId="12" xfId="0" applyNumberFormat="1" applyFont="1" applyFill="1" applyBorder="1" applyAlignment="1" applyProtection="1">
      <alignment horizontal="center" vertical="center" wrapText="1"/>
      <protection/>
    </xf>
    <xf numFmtId="0" fontId="25" fillId="34" borderId="10" xfId="0" applyFont="1" applyFill="1" applyBorder="1" applyAlignment="1">
      <alignment horizontal="center" vertical="center" wrapText="1"/>
    </xf>
    <xf numFmtId="0" fontId="25" fillId="34" borderId="10" xfId="0" applyNumberFormat="1" applyFont="1" applyFill="1" applyBorder="1" applyAlignment="1">
      <alignment horizontal="center" vertical="center" wrapText="1"/>
    </xf>
    <xf numFmtId="196" fontId="25" fillId="34" borderId="13" xfId="0" applyNumberFormat="1" applyFont="1" applyFill="1" applyBorder="1" applyAlignment="1" applyProtection="1">
      <alignment horizontal="center" vertical="center" wrapText="1"/>
      <protection/>
    </xf>
    <xf numFmtId="198" fontId="25" fillId="34" borderId="94" xfId="0" applyNumberFormat="1" applyFont="1" applyFill="1" applyBorder="1" applyAlignment="1" applyProtection="1">
      <alignment horizontal="center" vertical="center"/>
      <protection/>
    </xf>
    <xf numFmtId="0" fontId="25" fillId="34" borderId="13" xfId="0" applyFont="1" applyFill="1" applyBorder="1" applyAlignment="1">
      <alignment horizontal="center" vertical="center" wrapText="1"/>
    </xf>
    <xf numFmtId="0" fontId="25" fillId="34" borderId="48" xfId="0" applyNumberFormat="1" applyFont="1" applyFill="1" applyBorder="1" applyAlignment="1">
      <alignment horizontal="center" vertical="center" wrapText="1"/>
    </xf>
    <xf numFmtId="198" fontId="25" fillId="34" borderId="94" xfId="0" applyNumberFormat="1" applyFont="1" applyFill="1" applyBorder="1" applyAlignment="1" applyProtection="1">
      <alignment horizontal="center" vertical="center"/>
      <protection/>
    </xf>
    <xf numFmtId="49" fontId="25" fillId="34" borderId="40" xfId="0" applyNumberFormat="1" applyFont="1" applyFill="1" applyBorder="1" applyAlignment="1">
      <alignment horizontal="center" vertical="center" wrapText="1"/>
    </xf>
    <xf numFmtId="196" fontId="25" fillId="34" borderId="41" xfId="0" applyNumberFormat="1" applyFont="1" applyFill="1" applyBorder="1" applyAlignment="1" applyProtection="1">
      <alignment horizontal="center" vertical="center" wrapText="1"/>
      <protection/>
    </xf>
    <xf numFmtId="198" fontId="25" fillId="34" borderId="95" xfId="0" applyNumberFormat="1" applyFont="1" applyFill="1" applyBorder="1" applyAlignment="1" applyProtection="1">
      <alignment horizontal="center" vertical="center"/>
      <protection/>
    </xf>
    <xf numFmtId="49" fontId="25" fillId="34" borderId="10" xfId="0" applyNumberFormat="1" applyFont="1" applyFill="1" applyBorder="1" applyAlignment="1">
      <alignment horizontal="center" vertical="center" wrapText="1"/>
    </xf>
    <xf numFmtId="0" fontId="25" fillId="34" borderId="96" xfId="0" applyFont="1" applyFill="1" applyBorder="1" applyAlignment="1">
      <alignment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100" fillId="34" borderId="15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 wrapText="1"/>
    </xf>
    <xf numFmtId="0" fontId="25" fillId="34" borderId="56" xfId="0" applyNumberFormat="1" applyFont="1" applyFill="1" applyBorder="1" applyAlignment="1">
      <alignment horizontal="center" vertical="center" wrapText="1"/>
    </xf>
    <xf numFmtId="49" fontId="25" fillId="0" borderId="96" xfId="0" applyNumberFormat="1" applyFont="1" applyFill="1" applyBorder="1" applyAlignment="1">
      <alignment vertical="center" wrapText="1"/>
    </xf>
    <xf numFmtId="201" fontId="25" fillId="0" borderId="66" xfId="0" applyNumberFormat="1" applyFont="1" applyFill="1" applyBorder="1" applyAlignment="1" applyProtection="1">
      <alignment horizontal="center" vertical="center"/>
      <protection/>
    </xf>
    <xf numFmtId="201" fontId="25" fillId="0" borderId="96" xfId="0" applyNumberFormat="1" applyFont="1" applyFill="1" applyBorder="1" applyAlignment="1" applyProtection="1">
      <alignment horizontal="center" vertical="center"/>
      <protection/>
    </xf>
    <xf numFmtId="198" fontId="25" fillId="0" borderId="12" xfId="0" applyNumberFormat="1" applyFont="1" applyFill="1" applyBorder="1" applyAlignment="1">
      <alignment horizontal="center" vertical="center" wrapText="1"/>
    </xf>
    <xf numFmtId="198" fontId="26" fillId="13" borderId="65" xfId="0" applyNumberFormat="1" applyFont="1" applyFill="1" applyBorder="1" applyAlignment="1">
      <alignment horizontal="center" vertical="center"/>
    </xf>
    <xf numFmtId="0" fontId="25" fillId="0" borderId="97" xfId="0" applyFont="1" applyFill="1" applyBorder="1" applyAlignment="1">
      <alignment vertical="center" wrapText="1"/>
    </xf>
    <xf numFmtId="196" fontId="25" fillId="0" borderId="60" xfId="0" applyNumberFormat="1" applyFont="1" applyFill="1" applyBorder="1" applyAlignment="1" applyProtection="1">
      <alignment horizontal="center" vertical="center"/>
      <protection/>
    </xf>
    <xf numFmtId="196" fontId="25" fillId="0" borderId="28" xfId="0" applyNumberFormat="1" applyFont="1" applyFill="1" applyBorder="1" applyAlignment="1" applyProtection="1">
      <alignment horizontal="center" vertical="center"/>
      <protection/>
    </xf>
    <xf numFmtId="198" fontId="25" fillId="0" borderId="97" xfId="0" applyNumberFormat="1" applyFont="1" applyFill="1" applyBorder="1" applyAlignment="1" applyProtection="1">
      <alignment horizontal="center" vertical="center"/>
      <protection/>
    </xf>
    <xf numFmtId="0" fontId="25" fillId="0" borderId="60" xfId="0" applyNumberFormat="1" applyFont="1" applyFill="1" applyBorder="1" applyAlignment="1" applyProtection="1">
      <alignment horizontal="center" vertical="center"/>
      <protection/>
    </xf>
    <xf numFmtId="196" fontId="25" fillId="0" borderId="47" xfId="0" applyNumberFormat="1" applyFont="1" applyFill="1" applyBorder="1" applyAlignment="1" applyProtection="1">
      <alignment horizontal="center" vertical="center"/>
      <protection/>
    </xf>
    <xf numFmtId="196" fontId="25" fillId="0" borderId="37" xfId="0" applyNumberFormat="1" applyFont="1" applyFill="1" applyBorder="1" applyAlignment="1" applyProtection="1">
      <alignment horizontal="center" vertical="center"/>
      <protection/>
    </xf>
    <xf numFmtId="196" fontId="25" fillId="0" borderId="59" xfId="0" applyNumberFormat="1" applyFont="1" applyFill="1" applyBorder="1" applyAlignment="1" applyProtection="1">
      <alignment horizontal="center" vertical="center"/>
      <protection/>
    </xf>
    <xf numFmtId="49" fontId="26" fillId="0" borderId="82" xfId="0" applyNumberFormat="1" applyFont="1" applyFill="1" applyBorder="1" applyAlignment="1">
      <alignment vertical="center" wrapText="1"/>
    </xf>
    <xf numFmtId="0" fontId="25" fillId="0" borderId="66" xfId="0" applyFont="1" applyFill="1" applyBorder="1" applyAlignment="1">
      <alignment horizontal="left" vertical="center" wrapText="1"/>
    </xf>
    <xf numFmtId="205" fontId="26" fillId="0" borderId="82" xfId="0" applyNumberFormat="1" applyFont="1" applyFill="1" applyBorder="1" applyAlignment="1" applyProtection="1">
      <alignment horizontal="center" vertical="center"/>
      <protection/>
    </xf>
    <xf numFmtId="198" fontId="25" fillId="33" borderId="66" xfId="0" applyNumberFormat="1" applyFont="1" applyFill="1" applyBorder="1" applyAlignment="1" applyProtection="1">
      <alignment horizontal="center" vertical="center"/>
      <protection/>
    </xf>
    <xf numFmtId="196" fontId="25" fillId="0" borderId="48" xfId="0" applyNumberFormat="1" applyFont="1" applyFill="1" applyBorder="1" applyAlignment="1" applyProtection="1">
      <alignment horizontal="center" vertical="center"/>
      <protection/>
    </xf>
    <xf numFmtId="196" fontId="25" fillId="0" borderId="11" xfId="0" applyNumberFormat="1" applyFont="1" applyFill="1" applyBorder="1" applyAlignment="1" applyProtection="1">
      <alignment horizontal="center" vertical="center"/>
      <protection/>
    </xf>
    <xf numFmtId="0" fontId="25" fillId="0" borderId="46" xfId="0" applyNumberFormat="1" applyFont="1" applyFill="1" applyBorder="1" applyAlignment="1" applyProtection="1">
      <alignment horizontal="center" vertical="center"/>
      <protection/>
    </xf>
    <xf numFmtId="49" fontId="26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1" fontId="26" fillId="0" borderId="98" xfId="0" applyNumberFormat="1" applyFont="1" applyFill="1" applyBorder="1" applyAlignment="1" applyProtection="1">
      <alignment horizontal="center" vertical="center"/>
      <protection/>
    </xf>
    <xf numFmtId="1" fontId="26" fillId="0" borderId="99" xfId="0" applyNumberFormat="1" applyFont="1" applyFill="1" applyBorder="1" applyAlignment="1" applyProtection="1">
      <alignment horizontal="center" vertical="center"/>
      <protection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top" wrapText="1"/>
    </xf>
    <xf numFmtId="0" fontId="2" fillId="0" borderId="104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100" fillId="0" borderId="39" xfId="0" applyFont="1" applyFill="1" applyBorder="1" applyAlignment="1">
      <alignment horizontal="center" vertical="center" wrapText="1"/>
    </xf>
    <xf numFmtId="0" fontId="100" fillId="0" borderId="61" xfId="0" applyFont="1" applyFill="1" applyBorder="1" applyAlignment="1">
      <alignment horizontal="center" vertical="center" wrapText="1"/>
    </xf>
    <xf numFmtId="0" fontId="100" fillId="0" borderId="40" xfId="0" applyFont="1" applyFill="1" applyBorder="1" applyAlignment="1">
      <alignment horizontal="center" vertical="center" wrapText="1"/>
    </xf>
    <xf numFmtId="0" fontId="100" fillId="0" borderId="62" xfId="0" applyFont="1" applyFill="1" applyBorder="1" applyAlignment="1">
      <alignment horizontal="center" vertical="center" wrapText="1"/>
    </xf>
    <xf numFmtId="0" fontId="100" fillId="0" borderId="41" xfId="0" applyFont="1" applyFill="1" applyBorder="1" applyAlignment="1">
      <alignment horizontal="center" vertical="center" wrapText="1"/>
    </xf>
    <xf numFmtId="198" fontId="26" fillId="0" borderId="63" xfId="0" applyNumberFormat="1" applyFont="1" applyFill="1" applyBorder="1" applyAlignment="1" applyProtection="1">
      <alignment horizontal="center" vertical="center"/>
      <protection/>
    </xf>
    <xf numFmtId="1" fontId="26" fillId="0" borderId="105" xfId="0" applyNumberFormat="1" applyFont="1" applyFill="1" applyBorder="1" applyAlignment="1" applyProtection="1">
      <alignment horizontal="center" vertical="center"/>
      <protection/>
    </xf>
    <xf numFmtId="1" fontId="26" fillId="0" borderId="106" xfId="0" applyNumberFormat="1" applyFont="1" applyFill="1" applyBorder="1" applyAlignment="1" applyProtection="1">
      <alignment horizontal="center" vertical="center"/>
      <protection/>
    </xf>
    <xf numFmtId="49" fontId="25" fillId="0" borderId="30" xfId="0" applyNumberFormat="1" applyFont="1" applyFill="1" applyBorder="1" applyAlignment="1">
      <alignment horizontal="center" vertical="center" wrapText="1"/>
    </xf>
    <xf numFmtId="49" fontId="25" fillId="0" borderId="93" xfId="0" applyNumberFormat="1" applyFont="1" applyFill="1" applyBorder="1" applyAlignment="1" applyProtection="1">
      <alignment horizontal="center" vertical="center"/>
      <protection/>
    </xf>
    <xf numFmtId="49" fontId="25" fillId="0" borderId="94" xfId="0" applyNumberFormat="1" applyFont="1" applyFill="1" applyBorder="1" applyAlignment="1" applyProtection="1">
      <alignment horizontal="center" vertical="center"/>
      <protection/>
    </xf>
    <xf numFmtId="49" fontId="25" fillId="0" borderId="70" xfId="0" applyNumberFormat="1" applyFont="1" applyFill="1" applyBorder="1" applyAlignment="1" applyProtection="1">
      <alignment horizontal="center" vertical="center"/>
      <protection/>
    </xf>
    <xf numFmtId="49" fontId="25" fillId="0" borderId="34" xfId="0" applyNumberFormat="1" applyFont="1" applyFill="1" applyBorder="1" applyAlignment="1">
      <alignment horizontal="left" vertical="center" wrapText="1"/>
    </xf>
    <xf numFmtId="49" fontId="25" fillId="0" borderId="25" xfId="0" applyNumberFormat="1" applyFont="1" applyFill="1" applyBorder="1" applyAlignment="1">
      <alignment horizontal="left" vertical="center" wrapText="1"/>
    </xf>
    <xf numFmtId="49" fontId="25" fillId="0" borderId="35" xfId="0" applyNumberFormat="1" applyFont="1" applyFill="1" applyBorder="1" applyAlignment="1">
      <alignment horizontal="left" vertical="center" wrapText="1"/>
    </xf>
    <xf numFmtId="196" fontId="26" fillId="0" borderId="46" xfId="0" applyNumberFormat="1" applyFont="1" applyFill="1" applyBorder="1" applyAlignment="1" applyProtection="1">
      <alignment horizontal="center" vertical="center"/>
      <protection/>
    </xf>
    <xf numFmtId="197" fontId="27" fillId="0" borderId="11" xfId="0" applyNumberFormat="1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>
      <alignment horizontal="center" vertical="center" wrapText="1"/>
    </xf>
    <xf numFmtId="196" fontId="26" fillId="0" borderId="57" xfId="0" applyNumberFormat="1" applyFont="1" applyFill="1" applyBorder="1" applyAlignment="1" applyProtection="1">
      <alignment horizontal="center" vertical="center" wrapText="1"/>
      <protection/>
    </xf>
    <xf numFmtId="198" fontId="26" fillId="0" borderId="35" xfId="0" applyNumberFormat="1" applyFont="1" applyFill="1" applyBorder="1" applyAlignment="1" applyProtection="1">
      <alignment horizontal="center" vertical="center" wrapText="1"/>
      <protection/>
    </xf>
    <xf numFmtId="0" fontId="25" fillId="0" borderId="46" xfId="0" applyFont="1" applyFill="1" applyBorder="1" applyAlignment="1">
      <alignment horizontal="center" vertical="center" wrapText="1"/>
    </xf>
    <xf numFmtId="1" fontId="25" fillId="0" borderId="56" xfId="0" applyNumberFormat="1" applyFont="1" applyFill="1" applyBorder="1" applyAlignment="1" applyProtection="1">
      <alignment horizontal="center" vertical="center"/>
      <protection/>
    </xf>
    <xf numFmtId="196" fontId="25" fillId="0" borderId="13" xfId="0" applyNumberFormat="1" applyFont="1" applyFill="1" applyBorder="1" applyAlignment="1" applyProtection="1">
      <alignment vertical="center"/>
      <protection/>
    </xf>
    <xf numFmtId="0" fontId="25" fillId="0" borderId="14" xfId="0" applyNumberFormat="1" applyFont="1" applyFill="1" applyBorder="1" applyAlignment="1" applyProtection="1">
      <alignment horizontal="center" vertical="center"/>
      <protection/>
    </xf>
    <xf numFmtId="1" fontId="25" fillId="0" borderId="11" xfId="0" applyNumberFormat="1" applyFont="1" applyFill="1" applyBorder="1" applyAlignment="1">
      <alignment horizontal="center" vertical="center" wrapText="1"/>
    </xf>
    <xf numFmtId="0" fontId="25" fillId="0" borderId="57" xfId="0" applyNumberFormat="1" applyFont="1" applyFill="1" applyBorder="1" applyAlignment="1" applyProtection="1">
      <alignment horizontal="center" vertical="center"/>
      <protection/>
    </xf>
    <xf numFmtId="49" fontId="26" fillId="0" borderId="29" xfId="0" applyNumberFormat="1" applyFont="1" applyFill="1" applyBorder="1" applyAlignment="1" applyProtection="1">
      <alignment horizontal="center" vertical="center"/>
      <protection/>
    </xf>
    <xf numFmtId="0" fontId="25" fillId="34" borderId="54" xfId="0" applyFont="1" applyFill="1" applyBorder="1" applyAlignment="1">
      <alignment vertical="center" wrapText="1"/>
    </xf>
    <xf numFmtId="49" fontId="25" fillId="34" borderId="35" xfId="0" applyNumberFormat="1" applyFont="1" applyFill="1" applyBorder="1" applyAlignment="1" applyProtection="1">
      <alignment horizontal="center" vertical="center"/>
      <protection/>
    </xf>
    <xf numFmtId="0" fontId="25" fillId="34" borderId="60" xfId="0" applyFont="1" applyFill="1" applyBorder="1" applyAlignment="1">
      <alignment horizontal="center" vertical="center" wrapText="1"/>
    </xf>
    <xf numFmtId="201" fontId="25" fillId="34" borderId="36" xfId="0" applyNumberFormat="1" applyFont="1" applyFill="1" applyBorder="1" applyAlignment="1" applyProtection="1">
      <alignment horizontal="center" vertical="center"/>
      <protection/>
    </xf>
    <xf numFmtId="0" fontId="25" fillId="34" borderId="60" xfId="0" applyNumberFormat="1" applyFont="1" applyFill="1" applyBorder="1" applyAlignment="1">
      <alignment horizontal="center" vertical="center" wrapText="1"/>
    </xf>
    <xf numFmtId="196" fontId="25" fillId="34" borderId="11" xfId="0" applyNumberFormat="1" applyFont="1" applyFill="1" applyBorder="1" applyAlignment="1" applyProtection="1">
      <alignment horizontal="center" vertical="center"/>
      <protection/>
    </xf>
    <xf numFmtId="0" fontId="25" fillId="34" borderId="12" xfId="0" applyNumberFormat="1" applyFont="1" applyFill="1" applyBorder="1" applyAlignment="1" applyProtection="1">
      <alignment horizontal="center" vertical="center"/>
      <protection/>
    </xf>
    <xf numFmtId="198" fontId="25" fillId="34" borderId="12" xfId="0" applyNumberFormat="1" applyFont="1" applyFill="1" applyBorder="1" applyAlignment="1">
      <alignment horizontal="center" vertical="center" wrapText="1"/>
    </xf>
    <xf numFmtId="0" fontId="25" fillId="0" borderId="59" xfId="0" applyFont="1" applyFill="1" applyBorder="1" applyAlignment="1">
      <alignment horizontal="center" vertical="center" wrapText="1"/>
    </xf>
    <xf numFmtId="196" fontId="25" fillId="34" borderId="48" xfId="0" applyNumberFormat="1" applyFont="1" applyFill="1" applyBorder="1" applyAlignment="1" applyProtection="1">
      <alignment horizontal="center" vertical="center"/>
      <protection/>
    </xf>
    <xf numFmtId="49" fontId="25" fillId="0" borderId="63" xfId="0" applyNumberFormat="1" applyFont="1" applyFill="1" applyBorder="1" applyAlignment="1" applyProtection="1">
      <alignment horizontal="center" vertical="center"/>
      <protection/>
    </xf>
    <xf numFmtId="0" fontId="26" fillId="0" borderId="45" xfId="0" applyNumberFormat="1" applyFont="1" applyFill="1" applyBorder="1" applyAlignment="1" applyProtection="1">
      <alignment horizontal="center" vertical="center"/>
      <protection/>
    </xf>
    <xf numFmtId="0" fontId="26" fillId="0" borderId="46" xfId="0" applyNumberFormat="1" applyFont="1" applyFill="1" applyBorder="1" applyAlignment="1" applyProtection="1">
      <alignment horizontal="center" vertical="center"/>
      <protection/>
    </xf>
    <xf numFmtId="0" fontId="26" fillId="0" borderId="29" xfId="0" applyNumberFormat="1" applyFont="1" applyFill="1" applyBorder="1" applyAlignment="1" applyProtection="1">
      <alignment horizontal="center" vertical="center"/>
      <protection/>
    </xf>
    <xf numFmtId="0" fontId="26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11" xfId="0" applyNumberFormat="1" applyFont="1" applyFill="1" applyBorder="1" applyAlignment="1" applyProtection="1">
      <alignment vertical="center"/>
      <protection/>
    </xf>
    <xf numFmtId="0" fontId="25" fillId="0" borderId="66" xfId="0" applyNumberFormat="1" applyFont="1" applyFill="1" applyBorder="1" applyAlignment="1" applyProtection="1">
      <alignment horizontal="center" vertical="center"/>
      <protection/>
    </xf>
    <xf numFmtId="0" fontId="25" fillId="0" borderId="12" xfId="0" applyNumberFormat="1" applyFont="1" applyFill="1" applyBorder="1" applyAlignment="1" applyProtection="1">
      <alignment vertical="center"/>
      <protection/>
    </xf>
    <xf numFmtId="0" fontId="25" fillId="0" borderId="56" xfId="0" applyNumberFormat="1" applyFont="1" applyFill="1" applyBorder="1" applyAlignment="1" applyProtection="1">
      <alignment horizontal="center" vertical="center"/>
      <protection/>
    </xf>
    <xf numFmtId="0" fontId="25" fillId="0" borderId="16" xfId="0" applyNumberFormat="1" applyFont="1" applyFill="1" applyBorder="1" applyAlignment="1" applyProtection="1">
      <alignment vertical="center"/>
      <protection/>
    </xf>
    <xf numFmtId="1" fontId="101" fillId="34" borderId="65" xfId="0" applyNumberFormat="1" applyFont="1" applyFill="1" applyBorder="1" applyAlignment="1">
      <alignment horizontal="center" vertical="center"/>
    </xf>
    <xf numFmtId="0" fontId="2" fillId="0" borderId="68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69" xfId="0" applyNumberFormat="1" applyFont="1" applyFill="1" applyBorder="1" applyAlignment="1" applyProtection="1">
      <alignment horizontal="center" vertical="center"/>
      <protection/>
    </xf>
    <xf numFmtId="0" fontId="2" fillId="0" borderId="80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8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34" borderId="107" xfId="0" applyNumberFormat="1" applyFont="1" applyFill="1" applyBorder="1" applyAlignment="1" applyProtection="1">
      <alignment horizontal="center" vertical="center"/>
      <protection/>
    </xf>
    <xf numFmtId="0" fontId="25" fillId="34" borderId="58" xfId="0" applyFont="1" applyFill="1" applyBorder="1" applyAlignment="1">
      <alignment vertical="center" wrapText="1"/>
    </xf>
    <xf numFmtId="1" fontId="25" fillId="34" borderId="28" xfId="0" applyNumberFormat="1" applyFont="1" applyFill="1" applyBorder="1" applyAlignment="1">
      <alignment horizontal="center" vertical="center" wrapText="1"/>
    </xf>
    <xf numFmtId="49" fontId="25" fillId="34" borderId="34" xfId="0" applyNumberFormat="1" applyFont="1" applyFill="1" applyBorder="1" applyAlignment="1">
      <alignment horizontal="center" vertical="center" wrapText="1"/>
    </xf>
    <xf numFmtId="0" fontId="2" fillId="34" borderId="25" xfId="0" applyNumberFormat="1" applyFont="1" applyFill="1" applyBorder="1" applyAlignment="1" applyProtection="1">
      <alignment horizontal="center" vertical="center"/>
      <protection/>
    </xf>
    <xf numFmtId="0" fontId="2" fillId="34" borderId="35" xfId="0" applyNumberFormat="1" applyFont="1" applyFill="1" applyBorder="1" applyAlignment="1" applyProtection="1">
      <alignment horizontal="center" vertical="center"/>
      <protection/>
    </xf>
    <xf numFmtId="0" fontId="25" fillId="34" borderId="108" xfId="0" applyFont="1" applyFill="1" applyBorder="1" applyAlignment="1">
      <alignment vertical="center" wrapText="1"/>
    </xf>
    <xf numFmtId="49" fontId="25" fillId="34" borderId="34" xfId="0" applyNumberFormat="1" applyFont="1" applyFill="1" applyBorder="1" applyAlignment="1" applyProtection="1">
      <alignment horizontal="center" vertical="center"/>
      <protection/>
    </xf>
    <xf numFmtId="49" fontId="26" fillId="0" borderId="60" xfId="0" applyNumberFormat="1" applyFont="1" applyFill="1" applyBorder="1" applyAlignment="1" applyProtection="1">
      <alignment horizontal="center" vertical="center"/>
      <protection/>
    </xf>
    <xf numFmtId="49" fontId="26" fillId="0" borderId="58" xfId="0" applyNumberFormat="1" applyFont="1" applyFill="1" applyBorder="1" applyAlignment="1">
      <alignment vertical="center" wrapText="1"/>
    </xf>
    <xf numFmtId="1" fontId="25" fillId="0" borderId="47" xfId="0" applyNumberFormat="1" applyFont="1" applyFill="1" applyBorder="1" applyAlignment="1">
      <alignment horizontal="center" vertical="center"/>
    </xf>
    <xf numFmtId="1" fontId="26" fillId="0" borderId="60" xfId="0" applyNumberFormat="1" applyFont="1" applyFill="1" applyBorder="1" applyAlignment="1">
      <alignment horizontal="center" vertical="center"/>
    </xf>
    <xf numFmtId="1" fontId="26" fillId="0" borderId="37" xfId="0" applyNumberFormat="1" applyFont="1" applyFill="1" applyBorder="1" applyAlignment="1" applyProtection="1">
      <alignment horizontal="center" vertical="center"/>
      <protection/>
    </xf>
    <xf numFmtId="1" fontId="26" fillId="0" borderId="28" xfId="0" applyNumberFormat="1" applyFont="1" applyFill="1" applyBorder="1" applyAlignment="1" applyProtection="1">
      <alignment horizontal="center" vertical="center"/>
      <protection/>
    </xf>
    <xf numFmtId="1" fontId="26" fillId="0" borderId="109" xfId="0" applyNumberFormat="1" applyFont="1" applyFill="1" applyBorder="1" applyAlignment="1" applyProtection="1">
      <alignment horizontal="center" vertical="center"/>
      <protection/>
    </xf>
    <xf numFmtId="1" fontId="26" fillId="0" borderId="110" xfId="0" applyNumberFormat="1" applyFont="1" applyFill="1" applyBorder="1" applyAlignment="1" applyProtection="1">
      <alignment horizontal="center" vertical="center"/>
      <protection/>
    </xf>
    <xf numFmtId="213" fontId="26" fillId="0" borderId="111" xfId="0" applyNumberFormat="1" applyFont="1" applyFill="1" applyBorder="1" applyAlignment="1">
      <alignment horizontal="center" vertical="center" wrapText="1"/>
    </xf>
    <xf numFmtId="213" fontId="25" fillId="0" borderId="112" xfId="0" applyNumberFormat="1" applyFont="1" applyFill="1" applyBorder="1" applyAlignment="1">
      <alignment horizontal="center" vertical="center" wrapText="1"/>
    </xf>
    <xf numFmtId="213" fontId="25" fillId="0" borderId="49" xfId="0" applyNumberFormat="1" applyFont="1" applyFill="1" applyBorder="1" applyAlignment="1">
      <alignment horizontal="center" vertical="center" wrapText="1"/>
    </xf>
    <xf numFmtId="213" fontId="25" fillId="0" borderId="67" xfId="0" applyNumberFormat="1" applyFont="1" applyFill="1" applyBorder="1" applyAlignment="1">
      <alignment horizontal="center" vertical="center" wrapText="1"/>
    </xf>
    <xf numFmtId="198" fontId="26" fillId="0" borderId="113" xfId="0" applyNumberFormat="1" applyFont="1" applyFill="1" applyBorder="1" applyAlignment="1" applyProtection="1">
      <alignment horizontal="center" vertical="center"/>
      <protection/>
    </xf>
    <xf numFmtId="1" fontId="26" fillId="0" borderId="113" xfId="0" applyNumberFormat="1" applyFont="1" applyFill="1" applyBorder="1" applyAlignment="1" applyProtection="1">
      <alignment horizontal="center" vertical="center"/>
      <protection/>
    </xf>
    <xf numFmtId="49" fontId="25" fillId="34" borderId="66" xfId="0" applyNumberFormat="1" applyFont="1" applyFill="1" applyBorder="1" applyAlignment="1">
      <alignment horizontal="left" vertical="center" wrapText="1"/>
    </xf>
    <xf numFmtId="0" fontId="25" fillId="34" borderId="40" xfId="0" applyFont="1" applyFill="1" applyBorder="1" applyAlignment="1">
      <alignment horizontal="center" vertical="center" wrapText="1"/>
    </xf>
    <xf numFmtId="0" fontId="6" fillId="34" borderId="0" xfId="0" applyNumberFormat="1" applyFont="1" applyFill="1" applyBorder="1" applyAlignment="1" applyProtection="1">
      <alignment vertical="center"/>
      <protection/>
    </xf>
    <xf numFmtId="0" fontId="6" fillId="34" borderId="0" xfId="0" applyNumberFormat="1" applyFont="1" applyFill="1" applyBorder="1" applyAlignment="1" applyProtection="1">
      <alignment horizontal="center" vertical="center"/>
      <protection/>
    </xf>
    <xf numFmtId="198" fontId="6" fillId="34" borderId="0" xfId="0" applyNumberFormat="1" applyFont="1" applyFill="1" applyBorder="1" applyAlignment="1" applyProtection="1">
      <alignment vertical="center"/>
      <protection/>
    </xf>
    <xf numFmtId="0" fontId="26" fillId="34" borderId="0" xfId="0" applyNumberFormat="1" applyFont="1" applyFill="1" applyBorder="1" applyAlignment="1" applyProtection="1">
      <alignment vertical="center"/>
      <protection/>
    </xf>
    <xf numFmtId="0" fontId="26" fillId="34" borderId="0" xfId="0" applyNumberFormat="1" applyFont="1" applyFill="1" applyBorder="1" applyAlignment="1" applyProtection="1">
      <alignment horizontal="center" vertical="center"/>
      <protection/>
    </xf>
    <xf numFmtId="198" fontId="26" fillId="34" borderId="0" xfId="0" applyNumberFormat="1" applyFont="1" applyFill="1" applyBorder="1" applyAlignment="1" applyProtection="1">
      <alignment vertical="center"/>
      <protection/>
    </xf>
    <xf numFmtId="214" fontId="2" fillId="0" borderId="69" xfId="0" applyNumberFormat="1" applyFont="1" applyFill="1" applyBorder="1" applyAlignment="1" applyProtection="1">
      <alignment horizontal="center" vertical="center"/>
      <protection/>
    </xf>
    <xf numFmtId="213" fontId="2" fillId="0" borderId="81" xfId="0" applyNumberFormat="1" applyFont="1" applyFill="1" applyBorder="1" applyAlignment="1" applyProtection="1">
      <alignment horizontal="center" vertical="center"/>
      <protection/>
    </xf>
    <xf numFmtId="213" fontId="25" fillId="0" borderId="114" xfId="0" applyNumberFormat="1" applyFont="1" applyFill="1" applyBorder="1" applyAlignment="1">
      <alignment horizontal="center" vertical="center" wrapText="1"/>
    </xf>
    <xf numFmtId="1" fontId="26" fillId="0" borderId="115" xfId="0" applyNumberFormat="1" applyFont="1" applyFill="1" applyBorder="1" applyAlignment="1" applyProtection="1">
      <alignment horizontal="center" vertical="center"/>
      <protection/>
    </xf>
    <xf numFmtId="49" fontId="25" fillId="0" borderId="60" xfId="0" applyNumberFormat="1" applyFont="1" applyFill="1" applyBorder="1" applyAlignment="1" applyProtection="1">
      <alignment horizontal="center" vertical="center"/>
      <protection/>
    </xf>
    <xf numFmtId="0" fontId="26" fillId="0" borderId="75" xfId="0" applyFont="1" applyFill="1" applyBorder="1" applyAlignment="1" quotePrefix="1">
      <alignment horizontal="center" vertical="center" wrapText="1"/>
    </xf>
    <xf numFmtId="198" fontId="26" fillId="0" borderId="115" xfId="0" applyNumberFormat="1" applyFont="1" applyFill="1" applyBorder="1" applyAlignment="1">
      <alignment horizontal="center" vertical="center" wrapText="1"/>
    </xf>
    <xf numFmtId="0" fontId="26" fillId="0" borderId="75" xfId="0" applyFont="1" applyFill="1" applyBorder="1" applyAlignment="1">
      <alignment horizontal="center" vertical="center" wrapText="1"/>
    </xf>
    <xf numFmtId="49" fontId="25" fillId="0" borderId="75" xfId="0" applyNumberFormat="1" applyFont="1" applyFill="1" applyBorder="1" applyAlignment="1">
      <alignment horizontal="center" vertical="center" wrapText="1"/>
    </xf>
    <xf numFmtId="201" fontId="25" fillId="0" borderId="38" xfId="0" applyNumberFormat="1" applyFont="1" applyFill="1" applyBorder="1" applyAlignment="1" applyProtection="1">
      <alignment horizontal="center" vertical="center"/>
      <protection/>
    </xf>
    <xf numFmtId="49" fontId="26" fillId="0" borderId="38" xfId="0" applyNumberFormat="1" applyFont="1" applyFill="1" applyBorder="1" applyAlignment="1" applyProtection="1">
      <alignment horizontal="center" vertical="center"/>
      <protection/>
    </xf>
    <xf numFmtId="0" fontId="26" fillId="34" borderId="116" xfId="0" applyFont="1" applyFill="1" applyBorder="1" applyAlignment="1">
      <alignment vertical="center" wrapText="1"/>
    </xf>
    <xf numFmtId="0" fontId="26" fillId="34" borderId="61" xfId="0" applyFont="1" applyFill="1" applyBorder="1" applyAlignment="1">
      <alignment horizontal="center" vertical="center" wrapText="1"/>
    </xf>
    <xf numFmtId="0" fontId="26" fillId="34" borderId="40" xfId="0" applyFont="1" applyFill="1" applyBorder="1" applyAlignment="1">
      <alignment horizontal="center" vertical="center" wrapText="1"/>
    </xf>
    <xf numFmtId="0" fontId="26" fillId="34" borderId="62" xfId="0" applyFont="1" applyFill="1" applyBorder="1" applyAlignment="1">
      <alignment horizontal="center" vertical="center" wrapText="1"/>
    </xf>
    <xf numFmtId="0" fontId="26" fillId="0" borderId="39" xfId="0" applyNumberFormat="1" applyFont="1" applyFill="1" applyBorder="1" applyAlignment="1">
      <alignment horizontal="center" vertical="center" wrapText="1"/>
    </xf>
    <xf numFmtId="0" fontId="26" fillId="0" borderId="40" xfId="0" applyNumberFormat="1" applyFont="1" applyFill="1" applyBorder="1" applyAlignment="1">
      <alignment horizontal="center" vertical="center" wrapText="1"/>
    </xf>
    <xf numFmtId="0" fontId="26" fillId="0" borderId="41" xfId="0" applyNumberFormat="1" applyFont="1" applyFill="1" applyBorder="1" applyAlignment="1">
      <alignment horizontal="center" vertical="center" wrapText="1"/>
    </xf>
    <xf numFmtId="0" fontId="26" fillId="0" borderId="61" xfId="0" applyNumberFormat="1" applyFont="1" applyFill="1" applyBorder="1" applyAlignment="1">
      <alignment horizontal="center" vertical="center" wrapText="1"/>
    </xf>
    <xf numFmtId="49" fontId="102" fillId="0" borderId="83" xfId="0" applyNumberFormat="1" applyFont="1" applyFill="1" applyBorder="1" applyAlignment="1">
      <alignment vertical="center" wrapText="1"/>
    </xf>
    <xf numFmtId="0" fontId="103" fillId="0" borderId="39" xfId="0" applyFont="1" applyFill="1" applyBorder="1" applyAlignment="1">
      <alignment horizontal="center" vertical="center" wrapText="1"/>
    </xf>
    <xf numFmtId="49" fontId="103" fillId="0" borderId="40" xfId="0" applyNumberFormat="1" applyFont="1" applyFill="1" applyBorder="1" applyAlignment="1">
      <alignment horizontal="center" vertical="center" wrapText="1"/>
    </xf>
    <xf numFmtId="196" fontId="103" fillId="0" borderId="41" xfId="0" applyNumberFormat="1" applyFont="1" applyFill="1" applyBorder="1" applyAlignment="1" applyProtection="1">
      <alignment horizontal="center" vertical="center" wrapText="1"/>
      <protection/>
    </xf>
    <xf numFmtId="198" fontId="103" fillId="0" borderId="83" xfId="0" applyNumberFormat="1" applyFont="1" applyFill="1" applyBorder="1" applyAlignment="1" applyProtection="1">
      <alignment horizontal="center" vertical="center"/>
      <protection/>
    </xf>
    <xf numFmtId="0" fontId="103" fillId="0" borderId="40" xfId="0" applyFont="1" applyFill="1" applyBorder="1" applyAlignment="1">
      <alignment horizontal="center" vertical="center" wrapText="1"/>
    </xf>
    <xf numFmtId="0" fontId="103" fillId="0" borderId="41" xfId="0" applyFont="1" applyFill="1" applyBorder="1" applyAlignment="1">
      <alignment horizontal="center" vertical="center" wrapText="1"/>
    </xf>
    <xf numFmtId="0" fontId="25" fillId="34" borderId="61" xfId="0" applyFont="1" applyFill="1" applyBorder="1" applyAlignment="1">
      <alignment horizontal="center" vertical="center" wrapText="1"/>
    </xf>
    <xf numFmtId="0" fontId="25" fillId="34" borderId="62" xfId="0" applyFont="1" applyFill="1" applyBorder="1" applyAlignment="1">
      <alignment horizontal="center" vertical="center" wrapText="1"/>
    </xf>
    <xf numFmtId="0" fontId="103" fillId="34" borderId="14" xfId="0" applyFont="1" applyFill="1" applyBorder="1" applyAlignment="1">
      <alignment horizontal="center" vertical="center" wrapText="1"/>
    </xf>
    <xf numFmtId="49" fontId="103" fillId="34" borderId="15" xfId="0" applyNumberFormat="1" applyFont="1" applyFill="1" applyBorder="1" applyAlignment="1">
      <alignment horizontal="center" vertical="center" wrapText="1"/>
    </xf>
    <xf numFmtId="196" fontId="103" fillId="34" borderId="16" xfId="0" applyNumberFormat="1" applyFont="1" applyFill="1" applyBorder="1" applyAlignment="1" applyProtection="1">
      <alignment horizontal="center" vertical="center" wrapText="1"/>
      <protection/>
    </xf>
    <xf numFmtId="198" fontId="103" fillId="34" borderId="70" xfId="0" applyNumberFormat="1" applyFont="1" applyFill="1" applyBorder="1" applyAlignment="1" applyProtection="1">
      <alignment horizontal="center" vertical="center"/>
      <protection/>
    </xf>
    <xf numFmtId="205" fontId="8" fillId="0" borderId="0" xfId="0" applyNumberFormat="1" applyFont="1" applyFill="1" applyBorder="1" applyAlignment="1" applyProtection="1">
      <alignment vertical="center"/>
      <protection/>
    </xf>
    <xf numFmtId="0" fontId="25" fillId="0" borderId="38" xfId="0" applyFont="1" applyFill="1" applyBorder="1" applyAlignment="1">
      <alignment vertical="center" wrapText="1"/>
    </xf>
    <xf numFmtId="1" fontId="26" fillId="10" borderId="85" xfId="0" applyNumberFormat="1" applyFont="1" applyFill="1" applyBorder="1" applyAlignment="1">
      <alignment horizontal="center" vertical="center" wrapText="1"/>
    </xf>
    <xf numFmtId="0" fontId="26" fillId="10" borderId="64" xfId="0" applyNumberFormat="1" applyFont="1" applyFill="1" applyBorder="1" applyAlignment="1">
      <alignment horizontal="center" vertical="center" wrapText="1"/>
    </xf>
    <xf numFmtId="1" fontId="26" fillId="10" borderId="43" xfId="0" applyNumberFormat="1" applyFont="1" applyFill="1" applyBorder="1" applyAlignment="1" applyProtection="1">
      <alignment horizontal="center" vertical="center"/>
      <protection/>
    </xf>
    <xf numFmtId="1" fontId="26" fillId="10" borderId="67" xfId="0" applyNumberFormat="1" applyFont="1" applyFill="1" applyBorder="1" applyAlignment="1" applyProtection="1">
      <alignment horizontal="center" vertical="center"/>
      <protection/>
    </xf>
    <xf numFmtId="1" fontId="26" fillId="10" borderId="114" xfId="0" applyNumberFormat="1" applyFont="1" applyFill="1" applyBorder="1" applyAlignment="1" applyProtection="1">
      <alignment horizontal="center" vertical="center"/>
      <protection/>
    </xf>
    <xf numFmtId="1" fontId="26" fillId="10" borderId="64" xfId="0" applyNumberFormat="1" applyFont="1" applyFill="1" applyBorder="1" applyAlignment="1" applyProtection="1">
      <alignment horizontal="center" vertical="center"/>
      <protection/>
    </xf>
    <xf numFmtId="201" fontId="26" fillId="34" borderId="34" xfId="0" applyNumberFormat="1" applyFont="1" applyFill="1" applyBorder="1" applyAlignment="1" applyProtection="1">
      <alignment horizontal="center" vertical="center"/>
      <protection/>
    </xf>
    <xf numFmtId="201" fontId="26" fillId="34" borderId="25" xfId="0" applyNumberFormat="1" applyFont="1" applyFill="1" applyBorder="1" applyAlignment="1" applyProtection="1">
      <alignment horizontal="center" vertical="center"/>
      <protection/>
    </xf>
    <xf numFmtId="201" fontId="26" fillId="34" borderId="35" xfId="0" applyNumberFormat="1" applyFont="1" applyFill="1" applyBorder="1" applyAlignment="1" applyProtection="1">
      <alignment horizontal="center" vertical="center"/>
      <protection/>
    </xf>
    <xf numFmtId="198" fontId="25" fillId="34" borderId="35" xfId="0" applyNumberFormat="1" applyFont="1" applyFill="1" applyBorder="1" applyAlignment="1" applyProtection="1">
      <alignment horizontal="center" vertical="center"/>
      <protection/>
    </xf>
    <xf numFmtId="201" fontId="26" fillId="34" borderId="36" xfId="0" applyNumberFormat="1" applyFont="1" applyFill="1" applyBorder="1" applyAlignment="1" applyProtection="1">
      <alignment horizontal="center" vertical="center"/>
      <protection/>
    </xf>
    <xf numFmtId="0" fontId="25" fillId="34" borderId="11" xfId="0" applyNumberFormat="1" applyFont="1" applyFill="1" applyBorder="1" applyAlignment="1">
      <alignment horizontal="center" vertical="center" wrapText="1"/>
    </xf>
    <xf numFmtId="201" fontId="26" fillId="34" borderId="38" xfId="0" applyNumberFormat="1" applyFont="1" applyFill="1" applyBorder="1" applyAlignment="1" applyProtection="1">
      <alignment horizontal="center" vertical="center"/>
      <protection/>
    </xf>
    <xf numFmtId="0" fontId="26" fillId="34" borderId="40" xfId="0" applyNumberFormat="1" applyFont="1" applyFill="1" applyBorder="1" applyAlignment="1" applyProtection="1">
      <alignment horizontal="center" vertical="center"/>
      <protection/>
    </xf>
    <xf numFmtId="0" fontId="26" fillId="34" borderId="39" xfId="0" applyNumberFormat="1" applyFont="1" applyFill="1" applyBorder="1" applyAlignment="1">
      <alignment horizontal="center" vertical="center" wrapText="1"/>
    </xf>
    <xf numFmtId="0" fontId="26" fillId="34" borderId="40" xfId="0" applyNumberFormat="1" applyFont="1" applyFill="1" applyBorder="1" applyAlignment="1">
      <alignment horizontal="center" vertical="center" wrapText="1"/>
    </xf>
    <xf numFmtId="0" fontId="26" fillId="34" borderId="41" xfId="0" applyNumberFormat="1" applyFont="1" applyFill="1" applyBorder="1" applyAlignment="1">
      <alignment horizontal="center" vertical="center" wrapText="1"/>
    </xf>
    <xf numFmtId="49" fontId="104" fillId="0" borderId="86" xfId="0" applyNumberFormat="1" applyFont="1" applyFill="1" applyBorder="1" applyAlignment="1" applyProtection="1">
      <alignment horizontal="center" vertical="center"/>
      <protection/>
    </xf>
    <xf numFmtId="49" fontId="105" fillId="0" borderId="64" xfId="0" applyNumberFormat="1" applyFont="1" applyFill="1" applyBorder="1" applyAlignment="1">
      <alignment horizontal="left" vertical="center" wrapText="1"/>
    </xf>
    <xf numFmtId="49" fontId="105" fillId="0" borderId="22" xfId="0" applyNumberFormat="1" applyFont="1" applyFill="1" applyBorder="1" applyAlignment="1">
      <alignment horizontal="center" vertical="center"/>
    </xf>
    <xf numFmtId="49" fontId="105" fillId="0" borderId="20" xfId="0" applyNumberFormat="1" applyFont="1" applyFill="1" applyBorder="1" applyAlignment="1">
      <alignment horizontal="center" vertical="center"/>
    </xf>
    <xf numFmtId="0" fontId="105" fillId="0" borderId="21" xfId="0" applyNumberFormat="1" applyFont="1" applyFill="1" applyBorder="1" applyAlignment="1" applyProtection="1">
      <alignment horizontal="center" vertical="center"/>
      <protection/>
    </xf>
    <xf numFmtId="0" fontId="104" fillId="0" borderId="50" xfId="0" applyNumberFormat="1" applyFont="1" applyFill="1" applyBorder="1" applyAlignment="1" applyProtection="1">
      <alignment horizontal="center" vertical="center"/>
      <protection/>
    </xf>
    <xf numFmtId="1" fontId="105" fillId="0" borderId="22" xfId="0" applyNumberFormat="1" applyFont="1" applyFill="1" applyBorder="1" applyAlignment="1">
      <alignment horizontal="center" vertical="center"/>
    </xf>
    <xf numFmtId="1" fontId="105" fillId="0" borderId="20" xfId="0" applyNumberFormat="1" applyFont="1" applyFill="1" applyBorder="1" applyAlignment="1">
      <alignment horizontal="center" vertical="center" wrapText="1"/>
    </xf>
    <xf numFmtId="1" fontId="105" fillId="0" borderId="20" xfId="0" applyNumberFormat="1" applyFont="1" applyFill="1" applyBorder="1" applyAlignment="1">
      <alignment horizontal="center" vertical="center"/>
    </xf>
    <xf numFmtId="0" fontId="105" fillId="0" borderId="20" xfId="0" applyNumberFormat="1" applyFont="1" applyFill="1" applyBorder="1" applyAlignment="1">
      <alignment horizontal="center" vertical="center"/>
    </xf>
    <xf numFmtId="0" fontId="105" fillId="0" borderId="21" xfId="0" applyFont="1" applyFill="1" applyBorder="1" applyAlignment="1">
      <alignment horizontal="center" vertical="center" wrapText="1"/>
    </xf>
    <xf numFmtId="0" fontId="105" fillId="0" borderId="22" xfId="0" applyNumberFormat="1" applyFont="1" applyFill="1" applyBorder="1" applyAlignment="1">
      <alignment horizontal="center" vertical="center" wrapText="1"/>
    </xf>
    <xf numFmtId="0" fontId="106" fillId="0" borderId="20" xfId="0" applyNumberFormat="1" applyFont="1" applyFill="1" applyBorder="1" applyAlignment="1">
      <alignment horizontal="center" vertical="center" wrapText="1"/>
    </xf>
    <xf numFmtId="0" fontId="106" fillId="0" borderId="117" xfId="0" applyNumberFormat="1" applyFont="1" applyFill="1" applyBorder="1" applyAlignment="1">
      <alignment horizontal="center" vertical="center" wrapText="1"/>
    </xf>
    <xf numFmtId="0" fontId="106" fillId="0" borderId="22" xfId="0" applyNumberFormat="1" applyFont="1" applyFill="1" applyBorder="1" applyAlignment="1">
      <alignment horizontal="center" vertical="center" wrapText="1"/>
    </xf>
    <xf numFmtId="0" fontId="107" fillId="0" borderId="20" xfId="0" applyNumberFormat="1" applyFont="1" applyFill="1" applyBorder="1" applyAlignment="1" applyProtection="1">
      <alignment horizontal="center" vertical="center"/>
      <protection/>
    </xf>
    <xf numFmtId="0" fontId="107" fillId="0" borderId="21" xfId="0" applyNumberFormat="1" applyFont="1" applyFill="1" applyBorder="1" applyAlignment="1" applyProtection="1">
      <alignment horizontal="center" vertical="center"/>
      <protection/>
    </xf>
    <xf numFmtId="0" fontId="107" fillId="0" borderId="118" xfId="0" applyNumberFormat="1" applyFont="1" applyFill="1" applyBorder="1" applyAlignment="1" applyProtection="1">
      <alignment horizontal="center" vertical="center"/>
      <protection/>
    </xf>
    <xf numFmtId="0" fontId="107" fillId="0" borderId="117" xfId="0" applyNumberFormat="1" applyFont="1" applyFill="1" applyBorder="1" applyAlignment="1" applyProtection="1">
      <alignment horizontal="center" vertical="center"/>
      <protection/>
    </xf>
    <xf numFmtId="0" fontId="107" fillId="0" borderId="22" xfId="0" applyNumberFormat="1" applyFont="1" applyFill="1" applyBorder="1" applyAlignment="1" applyProtection="1">
      <alignment horizontal="center" vertical="center"/>
      <protection/>
    </xf>
    <xf numFmtId="196" fontId="108" fillId="0" borderId="0" xfId="0" applyNumberFormat="1" applyFont="1" applyFill="1" applyBorder="1" applyAlignment="1" applyProtection="1">
      <alignment vertical="center"/>
      <protection/>
    </xf>
    <xf numFmtId="196" fontId="108" fillId="0" borderId="10" xfId="0" applyNumberFormat="1" applyFont="1" applyFill="1" applyBorder="1" applyAlignment="1" applyProtection="1">
      <alignment vertical="center"/>
      <protection/>
    </xf>
    <xf numFmtId="49" fontId="105" fillId="0" borderId="35" xfId="0" applyNumberFormat="1" applyFont="1" applyFill="1" applyBorder="1" applyAlignment="1" applyProtection="1">
      <alignment horizontal="center" vertical="center"/>
      <protection/>
    </xf>
    <xf numFmtId="49" fontId="105" fillId="0" borderId="96" xfId="0" applyNumberFormat="1" applyFont="1" applyFill="1" applyBorder="1" applyAlignment="1">
      <alignment vertical="center" wrapText="1"/>
    </xf>
    <xf numFmtId="1" fontId="105" fillId="0" borderId="14" xfId="0" applyNumberFormat="1" applyFont="1" applyFill="1" applyBorder="1" applyAlignment="1">
      <alignment horizontal="center" vertical="center"/>
    </xf>
    <xf numFmtId="49" fontId="105" fillId="0" borderId="15" xfId="0" applyNumberFormat="1" applyFont="1" applyFill="1" applyBorder="1" applyAlignment="1">
      <alignment horizontal="center" vertical="center"/>
    </xf>
    <xf numFmtId="0" fontId="105" fillId="0" borderId="16" xfId="0" applyNumberFormat="1" applyFont="1" applyFill="1" applyBorder="1" applyAlignment="1">
      <alignment horizontal="center" vertical="center"/>
    </xf>
    <xf numFmtId="201" fontId="105" fillId="0" borderId="96" xfId="0" applyNumberFormat="1" applyFont="1" applyFill="1" applyBorder="1" applyAlignment="1" applyProtection="1">
      <alignment horizontal="center" vertical="center"/>
      <protection/>
    </xf>
    <xf numFmtId="0" fontId="105" fillId="0" borderId="14" xfId="0" applyFont="1" applyFill="1" applyBorder="1" applyAlignment="1">
      <alignment horizontal="center" vertical="center" wrapText="1"/>
    </xf>
    <xf numFmtId="0" fontId="105" fillId="0" borderId="15" xfId="0" applyNumberFormat="1" applyFont="1" applyFill="1" applyBorder="1" applyAlignment="1" applyProtection="1">
      <alignment horizontal="center" vertical="center"/>
      <protection/>
    </xf>
    <xf numFmtId="1" fontId="105" fillId="0" borderId="15" xfId="0" applyNumberFormat="1" applyFont="1" applyFill="1" applyBorder="1" applyAlignment="1">
      <alignment horizontal="center" vertical="center"/>
    </xf>
    <xf numFmtId="0" fontId="105" fillId="0" borderId="15" xfId="0" applyNumberFormat="1" applyFont="1" applyFill="1" applyBorder="1" applyAlignment="1">
      <alignment horizontal="center" vertical="center"/>
    </xf>
    <xf numFmtId="1" fontId="105" fillId="0" borderId="16" xfId="0" applyNumberFormat="1" applyFont="1" applyFill="1" applyBorder="1" applyAlignment="1">
      <alignment horizontal="center" vertical="center" wrapText="1"/>
    </xf>
    <xf numFmtId="0" fontId="105" fillId="0" borderId="56" xfId="0" applyNumberFormat="1" applyFont="1" applyFill="1" applyBorder="1" applyAlignment="1">
      <alignment horizontal="center" vertical="center" wrapText="1"/>
    </xf>
    <xf numFmtId="0" fontId="105" fillId="0" borderId="15" xfId="0" applyNumberFormat="1" applyFont="1" applyFill="1" applyBorder="1" applyAlignment="1">
      <alignment horizontal="center" vertical="center" wrapText="1"/>
    </xf>
    <xf numFmtId="0" fontId="105" fillId="0" borderId="57" xfId="0" applyNumberFormat="1" applyFont="1" applyFill="1" applyBorder="1" applyAlignment="1">
      <alignment horizontal="center" vertical="center" wrapText="1"/>
    </xf>
    <xf numFmtId="0" fontId="105" fillId="0" borderId="14" xfId="0" applyNumberFormat="1" applyFont="1" applyFill="1" applyBorder="1" applyAlignment="1">
      <alignment horizontal="center" vertical="center" wrapText="1"/>
    </xf>
    <xf numFmtId="0" fontId="105" fillId="0" borderId="16" xfId="0" applyNumberFormat="1" applyFont="1" applyFill="1" applyBorder="1" applyAlignment="1">
      <alignment horizontal="center" vertical="center" wrapText="1"/>
    </xf>
    <xf numFmtId="0" fontId="105" fillId="0" borderId="16" xfId="0" applyNumberFormat="1" applyFont="1" applyFill="1" applyBorder="1" applyAlignment="1" applyProtection="1">
      <alignment horizontal="center" vertical="center"/>
      <protection/>
    </xf>
    <xf numFmtId="49" fontId="105" fillId="0" borderId="36" xfId="0" applyNumberFormat="1" applyFont="1" applyFill="1" applyBorder="1" applyAlignment="1" applyProtection="1">
      <alignment horizontal="center" vertical="center"/>
      <protection/>
    </xf>
    <xf numFmtId="49" fontId="105" fillId="0" borderId="97" xfId="0" applyNumberFormat="1" applyFont="1" applyFill="1" applyBorder="1" applyAlignment="1">
      <alignment vertical="center" wrapText="1"/>
    </xf>
    <xf numFmtId="1" fontId="105" fillId="0" borderId="60" xfId="0" applyNumberFormat="1" applyFont="1" applyFill="1" applyBorder="1" applyAlignment="1">
      <alignment horizontal="center" vertical="center"/>
    </xf>
    <xf numFmtId="49" fontId="105" fillId="0" borderId="37" xfId="0" applyNumberFormat="1" applyFont="1" applyFill="1" applyBorder="1" applyAlignment="1">
      <alignment horizontal="center" vertical="center"/>
    </xf>
    <xf numFmtId="49" fontId="105" fillId="0" borderId="28" xfId="0" applyNumberFormat="1" applyFont="1" applyFill="1" applyBorder="1" applyAlignment="1">
      <alignment horizontal="center" vertical="center"/>
    </xf>
    <xf numFmtId="201" fontId="105" fillId="0" borderId="97" xfId="0" applyNumberFormat="1" applyFont="1" applyFill="1" applyBorder="1" applyAlignment="1" applyProtection="1">
      <alignment horizontal="center" vertical="center"/>
      <protection/>
    </xf>
    <xf numFmtId="0" fontId="105" fillId="0" borderId="60" xfId="0" applyFont="1" applyFill="1" applyBorder="1" applyAlignment="1">
      <alignment horizontal="center" vertical="center" wrapText="1"/>
    </xf>
    <xf numFmtId="0" fontId="105" fillId="0" borderId="37" xfId="0" applyNumberFormat="1" applyFont="1" applyFill="1" applyBorder="1" applyAlignment="1" applyProtection="1">
      <alignment horizontal="center" vertical="center"/>
      <protection/>
    </xf>
    <xf numFmtId="1" fontId="105" fillId="0" borderId="37" xfId="0" applyNumberFormat="1" applyFont="1" applyFill="1" applyBorder="1" applyAlignment="1">
      <alignment horizontal="center" vertical="center"/>
    </xf>
    <xf numFmtId="0" fontId="105" fillId="0" borderId="37" xfId="0" applyNumberFormat="1" applyFont="1" applyFill="1" applyBorder="1" applyAlignment="1">
      <alignment horizontal="center" vertical="center"/>
    </xf>
    <xf numFmtId="1" fontId="105" fillId="0" borderId="28" xfId="0" applyNumberFormat="1" applyFont="1" applyFill="1" applyBorder="1" applyAlignment="1">
      <alignment horizontal="center" vertical="center" wrapText="1"/>
    </xf>
    <xf numFmtId="0" fontId="105" fillId="0" borderId="47" xfId="0" applyNumberFormat="1" applyFont="1" applyFill="1" applyBorder="1" applyAlignment="1">
      <alignment horizontal="center" vertical="center" wrapText="1"/>
    </xf>
    <xf numFmtId="0" fontId="105" fillId="0" borderId="37" xfId="0" applyNumberFormat="1" applyFont="1" applyFill="1" applyBorder="1" applyAlignment="1">
      <alignment horizontal="center" vertical="center" wrapText="1"/>
    </xf>
    <xf numFmtId="0" fontId="105" fillId="0" borderId="59" xfId="0" applyNumberFormat="1" applyFont="1" applyFill="1" applyBorder="1" applyAlignment="1">
      <alignment horizontal="center" vertical="center" wrapText="1"/>
    </xf>
    <xf numFmtId="0" fontId="105" fillId="0" borderId="60" xfId="0" applyNumberFormat="1" applyFont="1" applyFill="1" applyBorder="1" applyAlignment="1">
      <alignment horizontal="center" vertical="center" wrapText="1"/>
    </xf>
    <xf numFmtId="0" fontId="105" fillId="0" borderId="28" xfId="0" applyNumberFormat="1" applyFont="1" applyFill="1" applyBorder="1" applyAlignment="1">
      <alignment horizontal="center" vertical="center" wrapText="1"/>
    </xf>
    <xf numFmtId="0" fontId="105" fillId="0" borderId="28" xfId="0" applyNumberFormat="1" applyFont="1" applyFill="1" applyBorder="1" applyAlignment="1" applyProtection="1">
      <alignment horizontal="center" vertical="center"/>
      <protection/>
    </xf>
    <xf numFmtId="49" fontId="105" fillId="0" borderId="25" xfId="0" applyNumberFormat="1" applyFont="1" applyFill="1" applyBorder="1" applyAlignment="1" applyProtection="1">
      <alignment horizontal="center" vertical="center"/>
      <protection/>
    </xf>
    <xf numFmtId="49" fontId="105" fillId="0" borderId="66" xfId="0" applyNumberFormat="1" applyFont="1" applyFill="1" applyBorder="1" applyAlignment="1">
      <alignment vertical="center" wrapText="1"/>
    </xf>
    <xf numFmtId="1" fontId="105" fillId="0" borderId="12" xfId="0" applyNumberFormat="1" applyFont="1" applyFill="1" applyBorder="1" applyAlignment="1">
      <alignment horizontal="center" vertical="center"/>
    </xf>
    <xf numFmtId="0" fontId="105" fillId="0" borderId="10" xfId="0" applyNumberFormat="1" applyFont="1" applyFill="1" applyBorder="1" applyAlignment="1">
      <alignment horizontal="center" vertical="center"/>
    </xf>
    <xf numFmtId="49" fontId="105" fillId="0" borderId="13" xfId="0" applyNumberFormat="1" applyFont="1" applyFill="1" applyBorder="1" applyAlignment="1">
      <alignment horizontal="center" vertical="center"/>
    </xf>
    <xf numFmtId="201" fontId="105" fillId="0" borderId="66" xfId="0" applyNumberFormat="1" applyFont="1" applyFill="1" applyBorder="1" applyAlignment="1" applyProtection="1">
      <alignment horizontal="center" vertical="center"/>
      <protection/>
    </xf>
    <xf numFmtId="0" fontId="105" fillId="0" borderId="12" xfId="0" applyFont="1" applyFill="1" applyBorder="1" applyAlignment="1">
      <alignment horizontal="center" vertical="center" wrapText="1"/>
    </xf>
    <xf numFmtId="0" fontId="105" fillId="0" borderId="10" xfId="0" applyNumberFormat="1" applyFont="1" applyFill="1" applyBorder="1" applyAlignment="1" applyProtection="1">
      <alignment horizontal="center" vertical="center"/>
      <protection/>
    </xf>
    <xf numFmtId="1" fontId="105" fillId="0" borderId="10" xfId="0" applyNumberFormat="1" applyFont="1" applyFill="1" applyBorder="1" applyAlignment="1">
      <alignment horizontal="center" vertical="center"/>
    </xf>
    <xf numFmtId="1" fontId="105" fillId="0" borderId="13" xfId="0" applyNumberFormat="1" applyFont="1" applyFill="1" applyBorder="1" applyAlignment="1">
      <alignment horizontal="center" vertical="center" wrapText="1"/>
    </xf>
    <xf numFmtId="0" fontId="105" fillId="0" borderId="48" xfId="0" applyNumberFormat="1" applyFont="1" applyFill="1" applyBorder="1" applyAlignment="1">
      <alignment horizontal="center" vertical="center" wrapText="1"/>
    </xf>
    <xf numFmtId="0" fontId="105" fillId="0" borderId="10" xfId="0" applyNumberFormat="1" applyFont="1" applyFill="1" applyBorder="1" applyAlignment="1">
      <alignment horizontal="center" vertical="center" wrapText="1"/>
    </xf>
    <xf numFmtId="0" fontId="105" fillId="0" borderId="11" xfId="0" applyNumberFormat="1" applyFont="1" applyFill="1" applyBorder="1" applyAlignment="1">
      <alignment horizontal="center" vertical="center" wrapText="1"/>
    </xf>
    <xf numFmtId="0" fontId="105" fillId="0" borderId="12" xfId="0" applyNumberFormat="1" applyFont="1" applyFill="1" applyBorder="1" applyAlignment="1">
      <alignment horizontal="center" vertical="center" wrapText="1"/>
    </xf>
    <xf numFmtId="0" fontId="105" fillId="0" borderId="13" xfId="0" applyNumberFormat="1" applyFont="1" applyFill="1" applyBorder="1" applyAlignment="1">
      <alignment horizontal="center" vertical="center" wrapText="1"/>
    </xf>
    <xf numFmtId="49" fontId="105" fillId="34" borderId="25" xfId="0" applyNumberFormat="1" applyFont="1" applyFill="1" applyBorder="1" applyAlignment="1" applyProtection="1">
      <alignment horizontal="center" vertical="center"/>
      <protection/>
    </xf>
    <xf numFmtId="49" fontId="105" fillId="34" borderId="66" xfId="0" applyNumberFormat="1" applyFont="1" applyFill="1" applyBorder="1" applyAlignment="1">
      <alignment vertical="center" wrapText="1"/>
    </xf>
    <xf numFmtId="0" fontId="105" fillId="34" borderId="12" xfId="0" applyFont="1" applyFill="1" applyBorder="1" applyAlignment="1">
      <alignment horizontal="center" vertical="center" wrapText="1"/>
    </xf>
    <xf numFmtId="49" fontId="105" fillId="34" borderId="10" xfId="0" applyNumberFormat="1" applyFont="1" applyFill="1" applyBorder="1" applyAlignment="1">
      <alignment horizontal="center" vertical="center"/>
    </xf>
    <xf numFmtId="196" fontId="105" fillId="34" borderId="13" xfId="0" applyNumberFormat="1" applyFont="1" applyFill="1" applyBorder="1" applyAlignment="1" applyProtection="1">
      <alignment horizontal="center" vertical="center"/>
      <protection/>
    </xf>
    <xf numFmtId="198" fontId="105" fillId="34" borderId="66" xfId="0" applyNumberFormat="1" applyFont="1" applyFill="1" applyBorder="1" applyAlignment="1" applyProtection="1">
      <alignment horizontal="center" vertical="center"/>
      <protection/>
    </xf>
    <xf numFmtId="196" fontId="105" fillId="34" borderId="12" xfId="0" applyNumberFormat="1" applyFont="1" applyFill="1" applyBorder="1" applyAlignment="1" applyProtection="1">
      <alignment horizontal="center" vertical="center"/>
      <protection/>
    </xf>
    <xf numFmtId="196" fontId="105" fillId="34" borderId="10" xfId="0" applyNumberFormat="1" applyFont="1" applyFill="1" applyBorder="1" applyAlignment="1">
      <alignment horizontal="center" vertical="center" wrapText="1"/>
    </xf>
    <xf numFmtId="196" fontId="105" fillId="34" borderId="10" xfId="0" applyNumberFormat="1" applyFont="1" applyFill="1" applyBorder="1" applyAlignment="1" applyProtection="1">
      <alignment horizontal="center" vertical="center"/>
      <protection/>
    </xf>
    <xf numFmtId="196" fontId="105" fillId="34" borderId="48" xfId="0" applyNumberFormat="1" applyFont="1" applyFill="1" applyBorder="1" applyAlignment="1" applyProtection="1">
      <alignment horizontal="center" vertical="center"/>
      <protection/>
    </xf>
    <xf numFmtId="196" fontId="105" fillId="34" borderId="11" xfId="0" applyNumberFormat="1" applyFont="1" applyFill="1" applyBorder="1" applyAlignment="1" applyProtection="1">
      <alignment horizontal="center" vertical="center"/>
      <protection/>
    </xf>
    <xf numFmtId="0" fontId="105" fillId="0" borderId="10" xfId="0" applyFont="1" applyFill="1" applyBorder="1" applyAlignment="1">
      <alignment horizontal="left" vertical="top" wrapText="1"/>
    </xf>
    <xf numFmtId="0" fontId="105" fillId="0" borderId="11" xfId="0" applyFont="1" applyFill="1" applyBorder="1" applyAlignment="1">
      <alignment horizontal="left" vertical="top" wrapText="1"/>
    </xf>
    <xf numFmtId="0" fontId="105" fillId="0" borderId="12" xfId="0" applyFont="1" applyFill="1" applyBorder="1" applyAlignment="1">
      <alignment horizontal="left" vertical="top" wrapText="1"/>
    </xf>
    <xf numFmtId="0" fontId="105" fillId="0" borderId="13" xfId="0" applyFont="1" applyFill="1" applyBorder="1" applyAlignment="1">
      <alignment horizontal="left" vertical="top" wrapText="1"/>
    </xf>
    <xf numFmtId="0" fontId="105" fillId="0" borderId="66" xfId="0" applyFont="1" applyFill="1" applyBorder="1" applyAlignment="1">
      <alignment vertical="center" wrapText="1"/>
    </xf>
    <xf numFmtId="196" fontId="105" fillId="0" borderId="12" xfId="0" applyNumberFormat="1" applyFont="1" applyFill="1" applyBorder="1" applyAlignment="1" applyProtection="1">
      <alignment horizontal="center" vertical="center"/>
      <protection/>
    </xf>
    <xf numFmtId="49" fontId="105" fillId="0" borderId="10" xfId="0" applyNumberFormat="1" applyFont="1" applyFill="1" applyBorder="1" applyAlignment="1" applyProtection="1">
      <alignment horizontal="center" vertical="center"/>
      <protection/>
    </xf>
    <xf numFmtId="196" fontId="105" fillId="0" borderId="13" xfId="0" applyNumberFormat="1" applyFont="1" applyFill="1" applyBorder="1" applyAlignment="1" applyProtection="1">
      <alignment horizontal="center" vertical="center"/>
      <protection/>
    </xf>
    <xf numFmtId="196" fontId="105" fillId="0" borderId="10" xfId="0" applyNumberFormat="1" applyFont="1" applyFill="1" applyBorder="1" applyAlignment="1">
      <alignment horizontal="center" vertical="center" wrapText="1"/>
    </xf>
    <xf numFmtId="196" fontId="105" fillId="0" borderId="10" xfId="0" applyNumberFormat="1" applyFont="1" applyFill="1" applyBorder="1" applyAlignment="1" applyProtection="1">
      <alignment horizontal="center" vertical="center"/>
      <protection/>
    </xf>
    <xf numFmtId="196" fontId="105" fillId="0" borderId="48" xfId="0" applyNumberFormat="1" applyFont="1" applyFill="1" applyBorder="1" applyAlignment="1" applyProtection="1">
      <alignment horizontal="center" vertical="center"/>
      <protection/>
    </xf>
    <xf numFmtId="196" fontId="105" fillId="0" borderId="11" xfId="0" applyNumberFormat="1" applyFont="1" applyFill="1" applyBorder="1" applyAlignment="1" applyProtection="1">
      <alignment horizontal="center" vertical="center"/>
      <protection/>
    </xf>
    <xf numFmtId="49" fontId="105" fillId="0" borderId="83" xfId="0" applyNumberFormat="1" applyFont="1" applyFill="1" applyBorder="1" applyAlignment="1">
      <alignment vertical="center" wrapText="1"/>
    </xf>
    <xf numFmtId="1" fontId="105" fillId="0" borderId="39" xfId="0" applyNumberFormat="1" applyFont="1" applyFill="1" applyBorder="1" applyAlignment="1">
      <alignment horizontal="center" vertical="center"/>
    </xf>
    <xf numFmtId="49" fontId="105" fillId="0" borderId="40" xfId="0" applyNumberFormat="1" applyFont="1" applyFill="1" applyBorder="1" applyAlignment="1">
      <alignment horizontal="center" vertical="center"/>
    </xf>
    <xf numFmtId="49" fontId="105" fillId="0" borderId="41" xfId="0" applyNumberFormat="1" applyFont="1" applyFill="1" applyBorder="1" applyAlignment="1">
      <alignment horizontal="center" vertical="center"/>
    </xf>
    <xf numFmtId="201" fontId="105" fillId="0" borderId="83" xfId="0" applyNumberFormat="1" applyFont="1" applyFill="1" applyBorder="1" applyAlignment="1" applyProtection="1">
      <alignment horizontal="center" vertical="center"/>
      <protection/>
    </xf>
    <xf numFmtId="0" fontId="105" fillId="0" borderId="39" xfId="0" applyFont="1" applyFill="1" applyBorder="1" applyAlignment="1">
      <alignment horizontal="center" vertical="center" wrapText="1"/>
    </xf>
    <xf numFmtId="0" fontId="105" fillId="0" borderId="40" xfId="0" applyNumberFormat="1" applyFont="1" applyFill="1" applyBorder="1" applyAlignment="1" applyProtection="1">
      <alignment horizontal="center" vertical="center"/>
      <protection/>
    </xf>
    <xf numFmtId="1" fontId="105" fillId="0" borderId="40" xfId="0" applyNumberFormat="1" applyFont="1" applyFill="1" applyBorder="1" applyAlignment="1">
      <alignment horizontal="center" vertical="center"/>
    </xf>
    <xf numFmtId="0" fontId="105" fillId="0" borderId="40" xfId="0" applyNumberFormat="1" applyFont="1" applyFill="1" applyBorder="1" applyAlignment="1">
      <alignment horizontal="center" vertical="center"/>
    </xf>
    <xf numFmtId="1" fontId="105" fillId="0" borderId="41" xfId="0" applyNumberFormat="1" applyFont="1" applyFill="1" applyBorder="1" applyAlignment="1">
      <alignment horizontal="center" vertical="center" wrapText="1"/>
    </xf>
    <xf numFmtId="0" fontId="105" fillId="0" borderId="61" xfId="0" applyNumberFormat="1" applyFont="1" applyFill="1" applyBorder="1" applyAlignment="1">
      <alignment horizontal="center" vertical="center" wrapText="1"/>
    </xf>
    <xf numFmtId="0" fontId="105" fillId="0" borderId="40" xfId="0" applyNumberFormat="1" applyFont="1" applyFill="1" applyBorder="1" applyAlignment="1">
      <alignment horizontal="center" vertical="center" wrapText="1"/>
    </xf>
    <xf numFmtId="0" fontId="105" fillId="0" borderId="62" xfId="0" applyNumberFormat="1" applyFont="1" applyFill="1" applyBorder="1" applyAlignment="1">
      <alignment horizontal="center" vertical="center" wrapText="1"/>
    </xf>
    <xf numFmtId="0" fontId="105" fillId="0" borderId="39" xfId="0" applyNumberFormat="1" applyFont="1" applyFill="1" applyBorder="1" applyAlignment="1">
      <alignment horizontal="center" vertical="center" wrapText="1"/>
    </xf>
    <xf numFmtId="0" fontId="105" fillId="0" borderId="41" xfId="0" applyNumberFormat="1" applyFont="1" applyFill="1" applyBorder="1" applyAlignment="1">
      <alignment horizontal="center" vertical="center" wrapText="1"/>
    </xf>
    <xf numFmtId="0" fontId="105" fillId="0" borderId="41" xfId="0" applyNumberFormat="1" applyFont="1" applyFill="1" applyBorder="1" applyAlignment="1" applyProtection="1">
      <alignment horizontal="center" vertical="center"/>
      <protection/>
    </xf>
    <xf numFmtId="49" fontId="104" fillId="0" borderId="34" xfId="0" applyNumberFormat="1" applyFont="1" applyFill="1" applyBorder="1" applyAlignment="1" applyProtection="1">
      <alignment horizontal="center" vertical="center"/>
      <protection/>
    </xf>
    <xf numFmtId="49" fontId="104" fillId="0" borderId="82" xfId="0" applyNumberFormat="1" applyFont="1" applyFill="1" applyBorder="1" applyAlignment="1">
      <alignment vertical="center" wrapText="1"/>
    </xf>
    <xf numFmtId="1" fontId="105" fillId="0" borderId="29" xfId="0" applyNumberFormat="1" applyFont="1" applyFill="1" applyBorder="1" applyAlignment="1">
      <alignment horizontal="center" vertical="center"/>
    </xf>
    <xf numFmtId="49" fontId="105" fillId="0" borderId="30" xfId="0" applyNumberFormat="1" applyFont="1" applyFill="1" applyBorder="1" applyAlignment="1">
      <alignment horizontal="center" vertical="center"/>
    </xf>
    <xf numFmtId="49" fontId="105" fillId="0" borderId="31" xfId="0" applyNumberFormat="1" applyFont="1" applyFill="1" applyBorder="1" applyAlignment="1">
      <alignment horizontal="center" vertical="center"/>
    </xf>
    <xf numFmtId="205" fontId="104" fillId="0" borderId="82" xfId="0" applyNumberFormat="1" applyFont="1" applyFill="1" applyBorder="1" applyAlignment="1" applyProtection="1">
      <alignment horizontal="center" vertical="center"/>
      <protection/>
    </xf>
    <xf numFmtId="206" fontId="104" fillId="0" borderId="29" xfId="0" applyNumberFormat="1" applyFont="1" applyFill="1" applyBorder="1" applyAlignment="1" applyProtection="1">
      <alignment horizontal="center" vertical="center"/>
      <protection/>
    </xf>
    <xf numFmtId="206" fontId="104" fillId="0" borderId="30" xfId="0" applyNumberFormat="1" applyFont="1" applyFill="1" applyBorder="1" applyAlignment="1" applyProtection="1">
      <alignment horizontal="center" vertical="center"/>
      <protection/>
    </xf>
    <xf numFmtId="206" fontId="104" fillId="0" borderId="31" xfId="0" applyNumberFormat="1" applyFont="1" applyFill="1" applyBorder="1" applyAlignment="1" applyProtection="1">
      <alignment horizontal="center" vertical="center"/>
      <protection/>
    </xf>
    <xf numFmtId="0" fontId="105" fillId="0" borderId="45" xfId="0" applyNumberFormat="1" applyFont="1" applyFill="1" applyBorder="1" applyAlignment="1">
      <alignment horizontal="center" vertical="center" wrapText="1"/>
    </xf>
    <xf numFmtId="0" fontId="105" fillId="0" borderId="30" xfId="0" applyNumberFormat="1" applyFont="1" applyFill="1" applyBorder="1" applyAlignment="1">
      <alignment horizontal="center" vertical="center" wrapText="1"/>
    </xf>
    <xf numFmtId="0" fontId="105" fillId="0" borderId="46" xfId="0" applyNumberFormat="1" applyFont="1" applyFill="1" applyBorder="1" applyAlignment="1">
      <alignment horizontal="center" vertical="center" wrapText="1"/>
    </xf>
    <xf numFmtId="0" fontId="105" fillId="0" borderId="29" xfId="0" applyNumberFormat="1" applyFont="1" applyFill="1" applyBorder="1" applyAlignment="1">
      <alignment horizontal="center" vertical="center" wrapText="1"/>
    </xf>
    <xf numFmtId="0" fontId="105" fillId="0" borderId="31" xfId="0" applyNumberFormat="1" applyFont="1" applyFill="1" applyBorder="1" applyAlignment="1">
      <alignment horizontal="center" vertical="center" wrapText="1"/>
    </xf>
    <xf numFmtId="49" fontId="105" fillId="0" borderId="10" xfId="0" applyNumberFormat="1" applyFont="1" applyFill="1" applyBorder="1" applyAlignment="1">
      <alignment horizontal="center" vertical="center"/>
    </xf>
    <xf numFmtId="49" fontId="105" fillId="0" borderId="16" xfId="0" applyNumberFormat="1" applyFont="1" applyFill="1" applyBorder="1" applyAlignment="1">
      <alignment horizontal="center" vertical="center"/>
    </xf>
    <xf numFmtId="49" fontId="105" fillId="0" borderId="89" xfId="0" applyNumberFormat="1" applyFont="1" applyFill="1" applyBorder="1" applyAlignment="1" applyProtection="1">
      <alignment horizontal="center" vertical="center"/>
      <protection/>
    </xf>
    <xf numFmtId="0" fontId="105" fillId="34" borderId="0" xfId="0" applyFont="1" applyFill="1" applyBorder="1" applyAlignment="1">
      <alignment vertical="center" wrapText="1"/>
    </xf>
    <xf numFmtId="196" fontId="105" fillId="0" borderId="71" xfId="0" applyNumberFormat="1" applyFont="1" applyFill="1" applyBorder="1" applyAlignment="1" applyProtection="1">
      <alignment horizontal="center" vertical="center"/>
      <protection/>
    </xf>
    <xf numFmtId="0" fontId="105" fillId="0" borderId="72" xfId="0" applyNumberFormat="1" applyFont="1" applyFill="1" applyBorder="1" applyAlignment="1" applyProtection="1">
      <alignment horizontal="center" vertical="center"/>
      <protection/>
    </xf>
    <xf numFmtId="196" fontId="105" fillId="0" borderId="73" xfId="0" applyNumberFormat="1" applyFont="1" applyFill="1" applyBorder="1" applyAlignment="1" applyProtection="1">
      <alignment horizontal="center" vertical="center"/>
      <protection/>
    </xf>
    <xf numFmtId="198" fontId="105" fillId="0" borderId="0" xfId="0" applyNumberFormat="1" applyFont="1" applyFill="1" applyBorder="1" applyAlignment="1" applyProtection="1">
      <alignment horizontal="center" vertical="center"/>
      <protection/>
    </xf>
    <xf numFmtId="196" fontId="105" fillId="0" borderId="72" xfId="0" applyNumberFormat="1" applyFont="1" applyFill="1" applyBorder="1" applyAlignment="1">
      <alignment horizontal="center" vertical="center" wrapText="1"/>
    </xf>
    <xf numFmtId="196" fontId="105" fillId="0" borderId="72" xfId="0" applyNumberFormat="1" applyFont="1" applyFill="1" applyBorder="1" applyAlignment="1" applyProtection="1">
      <alignment horizontal="center" vertical="center"/>
      <protection/>
    </xf>
    <xf numFmtId="1" fontId="105" fillId="0" borderId="73" xfId="0" applyNumberFormat="1" applyFont="1" applyFill="1" applyBorder="1" applyAlignment="1">
      <alignment horizontal="center" vertical="center" wrapText="1"/>
    </xf>
    <xf numFmtId="196" fontId="105" fillId="0" borderId="88" xfId="0" applyNumberFormat="1" applyFont="1" applyFill="1" applyBorder="1" applyAlignment="1" applyProtection="1">
      <alignment horizontal="center" vertical="center"/>
      <protection/>
    </xf>
    <xf numFmtId="196" fontId="105" fillId="0" borderId="74" xfId="0" applyNumberFormat="1" applyFont="1" applyFill="1" applyBorder="1" applyAlignment="1" applyProtection="1">
      <alignment horizontal="center" vertical="center"/>
      <protection/>
    </xf>
    <xf numFmtId="0" fontId="105" fillId="0" borderId="71" xfId="0" applyFont="1" applyFill="1" applyBorder="1" applyAlignment="1">
      <alignment horizontal="left" vertical="top" wrapText="1"/>
    </xf>
    <xf numFmtId="0" fontId="105" fillId="0" borderId="72" xfId="0" applyFont="1" applyFill="1" applyBorder="1" applyAlignment="1">
      <alignment horizontal="left" vertical="top" wrapText="1"/>
    </xf>
    <xf numFmtId="0" fontId="105" fillId="0" borderId="73" xfId="0" applyFont="1" applyFill="1" applyBorder="1" applyAlignment="1">
      <alignment horizontal="left" vertical="top" wrapText="1"/>
    </xf>
    <xf numFmtId="0" fontId="104" fillId="0" borderId="82" xfId="0" applyNumberFormat="1" applyFont="1" applyFill="1" applyBorder="1" applyAlignment="1" applyProtection="1">
      <alignment horizontal="left" vertical="center" wrapText="1"/>
      <protection/>
    </xf>
    <xf numFmtId="0" fontId="106" fillId="0" borderId="29" xfId="0" applyNumberFormat="1" applyFont="1" applyFill="1" applyBorder="1" applyAlignment="1" applyProtection="1">
      <alignment horizontal="center" vertical="center"/>
      <protection/>
    </xf>
    <xf numFmtId="0" fontId="106" fillId="0" borderId="30" xfId="0" applyNumberFormat="1" applyFont="1" applyFill="1" applyBorder="1" applyAlignment="1" applyProtection="1">
      <alignment horizontal="center" vertical="center"/>
      <protection/>
    </xf>
    <xf numFmtId="0" fontId="106" fillId="0" borderId="31" xfId="0" applyNumberFormat="1" applyFont="1" applyFill="1" applyBorder="1" applyAlignment="1" applyProtection="1">
      <alignment horizontal="center" vertical="center"/>
      <protection/>
    </xf>
    <xf numFmtId="201" fontId="104" fillId="0" borderId="82" xfId="0" applyNumberFormat="1" applyFont="1" applyFill="1" applyBorder="1" applyAlignment="1" applyProtection="1">
      <alignment horizontal="center" vertical="center"/>
      <protection/>
    </xf>
    <xf numFmtId="0" fontId="104" fillId="0" borderId="29" xfId="0" applyFont="1" applyFill="1" applyBorder="1" applyAlignment="1">
      <alignment horizontal="center" vertical="center" wrapText="1"/>
    </xf>
    <xf numFmtId="0" fontId="104" fillId="0" borderId="30" xfId="0" applyNumberFormat="1" applyFont="1" applyFill="1" applyBorder="1" applyAlignment="1" applyProtection="1">
      <alignment horizontal="center" vertical="center"/>
      <protection/>
    </xf>
    <xf numFmtId="1" fontId="104" fillId="0" borderId="31" xfId="0" applyNumberFormat="1" applyFont="1" applyFill="1" applyBorder="1" applyAlignment="1">
      <alignment horizontal="center" vertical="center" wrapText="1"/>
    </xf>
    <xf numFmtId="0" fontId="105" fillId="0" borderId="96" xfId="0" applyFont="1" applyFill="1" applyBorder="1" applyAlignment="1">
      <alignment vertical="center" wrapText="1"/>
    </xf>
    <xf numFmtId="0" fontId="105" fillId="0" borderId="15" xfId="0" applyFont="1" applyFill="1" applyBorder="1" applyAlignment="1">
      <alignment horizontal="center" vertical="center" wrapText="1"/>
    </xf>
    <xf numFmtId="0" fontId="105" fillId="0" borderId="16" xfId="0" applyFont="1" applyFill="1" applyBorder="1" applyAlignment="1">
      <alignment horizontal="center" vertical="center" wrapText="1"/>
    </xf>
    <xf numFmtId="0" fontId="104" fillId="0" borderId="82" xfId="0" applyFont="1" applyFill="1" applyBorder="1" applyAlignment="1">
      <alignment horizontal="left" vertical="center" wrapText="1"/>
    </xf>
    <xf numFmtId="196" fontId="108" fillId="0" borderId="29" xfId="0" applyNumberFormat="1" applyFont="1" applyFill="1" applyBorder="1" applyAlignment="1" applyProtection="1">
      <alignment vertical="center"/>
      <protection/>
    </xf>
    <xf numFmtId="196" fontId="108" fillId="0" borderId="30" xfId="0" applyNumberFormat="1" applyFont="1" applyFill="1" applyBorder="1" applyAlignment="1" applyProtection="1">
      <alignment vertical="center"/>
      <protection/>
    </xf>
    <xf numFmtId="196" fontId="108" fillId="0" borderId="31" xfId="0" applyNumberFormat="1" applyFont="1" applyFill="1" applyBorder="1" applyAlignment="1" applyProtection="1">
      <alignment vertical="center"/>
      <protection/>
    </xf>
    <xf numFmtId="196" fontId="108" fillId="0" borderId="45" xfId="0" applyNumberFormat="1" applyFont="1" applyFill="1" applyBorder="1" applyAlignment="1" applyProtection="1">
      <alignment vertical="center"/>
      <protection/>
    </xf>
    <xf numFmtId="196" fontId="108" fillId="0" borderId="46" xfId="0" applyNumberFormat="1" applyFont="1" applyFill="1" applyBorder="1" applyAlignment="1" applyProtection="1">
      <alignment vertical="center"/>
      <protection/>
    </xf>
    <xf numFmtId="1" fontId="105" fillId="0" borderId="30" xfId="0" applyNumberFormat="1" applyFont="1" applyFill="1" applyBorder="1" applyAlignment="1">
      <alignment horizontal="center" vertical="center" wrapText="1"/>
    </xf>
    <xf numFmtId="0" fontId="105" fillId="0" borderId="31" xfId="0" applyFont="1" applyFill="1" applyBorder="1" applyAlignment="1">
      <alignment horizontal="left" vertical="top" wrapText="1"/>
    </xf>
    <xf numFmtId="0" fontId="105" fillId="0" borderId="66" xfId="0" applyFont="1" applyFill="1" applyBorder="1" applyAlignment="1">
      <alignment horizontal="left" vertical="center" wrapText="1"/>
    </xf>
    <xf numFmtId="0" fontId="105" fillId="0" borderId="10" xfId="0" applyFont="1" applyFill="1" applyBorder="1" applyAlignment="1">
      <alignment horizontal="center" vertical="center" wrapText="1"/>
    </xf>
    <xf numFmtId="0" fontId="105" fillId="0" borderId="13" xfId="0" applyFont="1" applyFill="1" applyBorder="1" applyAlignment="1">
      <alignment horizontal="center" vertical="center" wrapText="1"/>
    </xf>
    <xf numFmtId="1" fontId="105" fillId="0" borderId="48" xfId="0" applyNumberFormat="1" applyFont="1" applyFill="1" applyBorder="1" applyAlignment="1">
      <alignment horizontal="center" vertical="center" wrapText="1"/>
    </xf>
    <xf numFmtId="1" fontId="105" fillId="0" borderId="10" xfId="0" applyNumberFormat="1" applyFont="1" applyFill="1" applyBorder="1" applyAlignment="1">
      <alignment horizontal="center" vertical="center" wrapText="1"/>
    </xf>
    <xf numFmtId="1" fontId="105" fillId="0" borderId="11" xfId="0" applyNumberFormat="1" applyFont="1" applyFill="1" applyBorder="1" applyAlignment="1">
      <alignment horizontal="center" vertical="center" wrapText="1"/>
    </xf>
    <xf numFmtId="1" fontId="105" fillId="0" borderId="12" xfId="0" applyNumberFormat="1" applyFont="1" applyFill="1" applyBorder="1" applyAlignment="1">
      <alignment horizontal="center" vertical="center" wrapText="1"/>
    </xf>
    <xf numFmtId="0" fontId="105" fillId="0" borderId="96" xfId="0" applyFont="1" applyFill="1" applyBorder="1" applyAlignment="1">
      <alignment horizontal="left" vertical="center" wrapText="1"/>
    </xf>
    <xf numFmtId="1" fontId="105" fillId="0" borderId="56" xfId="0" applyNumberFormat="1" applyFont="1" applyFill="1" applyBorder="1" applyAlignment="1">
      <alignment horizontal="center" vertical="center" wrapText="1"/>
    </xf>
    <xf numFmtId="1" fontId="105" fillId="0" borderId="15" xfId="0" applyNumberFormat="1" applyFont="1" applyFill="1" applyBorder="1" applyAlignment="1">
      <alignment horizontal="center" vertical="center" wrapText="1"/>
    </xf>
    <xf numFmtId="1" fontId="105" fillId="0" borderId="57" xfId="0" applyNumberFormat="1" applyFont="1" applyFill="1" applyBorder="1" applyAlignment="1">
      <alignment horizontal="center" vertical="center" wrapText="1"/>
    </xf>
    <xf numFmtId="1" fontId="105" fillId="0" borderId="14" xfId="0" applyNumberFormat="1" applyFont="1" applyFill="1" applyBorder="1" applyAlignment="1">
      <alignment horizontal="center" vertical="center" wrapText="1"/>
    </xf>
    <xf numFmtId="0" fontId="105" fillId="0" borderId="16" xfId="0" applyFont="1" applyFill="1" applyBorder="1" applyAlignment="1">
      <alignment horizontal="left" vertical="top" wrapText="1"/>
    </xf>
    <xf numFmtId="49" fontId="104" fillId="34" borderId="93" xfId="0" applyNumberFormat="1" applyFont="1" applyFill="1" applyBorder="1" applyAlignment="1">
      <alignment vertical="center" wrapText="1"/>
    </xf>
    <xf numFmtId="1" fontId="105" fillId="34" borderId="29" xfId="0" applyNumberFormat="1" applyFont="1" applyFill="1" applyBorder="1" applyAlignment="1">
      <alignment horizontal="center" vertical="center"/>
    </xf>
    <xf numFmtId="49" fontId="105" fillId="34" borderId="30" xfId="0" applyNumberFormat="1" applyFont="1" applyFill="1" applyBorder="1" applyAlignment="1">
      <alignment horizontal="center" vertical="center"/>
    </xf>
    <xf numFmtId="0" fontId="105" fillId="34" borderId="31" xfId="0" applyNumberFormat="1" applyFont="1" applyFill="1" applyBorder="1" applyAlignment="1">
      <alignment horizontal="center" vertical="center"/>
    </xf>
    <xf numFmtId="201" fontId="104" fillId="0" borderId="34" xfId="0" applyNumberFormat="1" applyFont="1" applyFill="1" applyBorder="1" applyAlignment="1" applyProtection="1">
      <alignment horizontal="center" vertical="center"/>
      <protection/>
    </xf>
    <xf numFmtId="206" fontId="104" fillId="0" borderId="45" xfId="0" applyNumberFormat="1" applyFont="1" applyFill="1" applyBorder="1" applyAlignment="1" applyProtection="1">
      <alignment horizontal="center" vertical="center"/>
      <protection/>
    </xf>
    <xf numFmtId="206" fontId="104" fillId="0" borderId="46" xfId="0" applyNumberFormat="1" applyFont="1" applyFill="1" applyBorder="1" applyAlignment="1" applyProtection="1">
      <alignment horizontal="center" vertical="center"/>
      <protection/>
    </xf>
    <xf numFmtId="49" fontId="105" fillId="34" borderId="94" xfId="0" applyNumberFormat="1" applyFont="1" applyFill="1" applyBorder="1" applyAlignment="1">
      <alignment vertical="center" wrapText="1"/>
    </xf>
    <xf numFmtId="1" fontId="105" fillId="34" borderId="12" xfId="0" applyNumberFormat="1" applyFont="1" applyFill="1" applyBorder="1" applyAlignment="1">
      <alignment horizontal="center" vertical="center"/>
    </xf>
    <xf numFmtId="0" fontId="105" fillId="34" borderId="13" xfId="0" applyNumberFormat="1" applyFont="1" applyFill="1" applyBorder="1" applyAlignment="1">
      <alignment horizontal="center" vertical="center"/>
    </xf>
    <xf numFmtId="201" fontId="105" fillId="0" borderId="25" xfId="0" applyNumberFormat="1" applyFont="1" applyFill="1" applyBorder="1" applyAlignment="1" applyProtection="1">
      <alignment horizontal="center" vertical="center"/>
      <protection/>
    </xf>
    <xf numFmtId="0" fontId="105" fillId="0" borderId="48" xfId="0" applyFont="1" applyFill="1" applyBorder="1" applyAlignment="1">
      <alignment horizontal="center" vertical="center" wrapText="1"/>
    </xf>
    <xf numFmtId="49" fontId="107" fillId="34" borderId="95" xfId="0" applyNumberFormat="1" applyFont="1" applyFill="1" applyBorder="1" applyAlignment="1">
      <alignment vertical="center" wrapText="1"/>
    </xf>
    <xf numFmtId="1" fontId="105" fillId="34" borderId="39" xfId="0" applyNumberFormat="1" applyFont="1" applyFill="1" applyBorder="1" applyAlignment="1">
      <alignment horizontal="center" vertical="center"/>
    </xf>
    <xf numFmtId="49" fontId="105" fillId="34" borderId="40" xfId="0" applyNumberFormat="1" applyFont="1" applyFill="1" applyBorder="1" applyAlignment="1">
      <alignment horizontal="center" vertical="center"/>
    </xf>
    <xf numFmtId="0" fontId="105" fillId="34" borderId="40" xfId="0" applyNumberFormat="1" applyFont="1" applyFill="1" applyBorder="1" applyAlignment="1">
      <alignment horizontal="center" vertical="center"/>
    </xf>
    <xf numFmtId="0" fontId="105" fillId="34" borderId="41" xfId="0" applyNumberFormat="1" applyFont="1" applyFill="1" applyBorder="1" applyAlignment="1">
      <alignment horizontal="center" vertical="center"/>
    </xf>
    <xf numFmtId="201" fontId="104" fillId="0" borderId="38" xfId="0" applyNumberFormat="1" applyFont="1" applyFill="1" applyBorder="1" applyAlignment="1" applyProtection="1">
      <alignment horizontal="center" vertical="center"/>
      <protection/>
    </xf>
    <xf numFmtId="0" fontId="104" fillId="0" borderId="61" xfId="0" applyFont="1" applyFill="1" applyBorder="1" applyAlignment="1">
      <alignment horizontal="center" vertical="center" wrapText="1"/>
    </xf>
    <xf numFmtId="0" fontId="104" fillId="0" borderId="40" xfId="0" applyNumberFormat="1" applyFont="1" applyFill="1" applyBorder="1" applyAlignment="1" applyProtection="1">
      <alignment horizontal="center" vertical="center"/>
      <protection/>
    </xf>
    <xf numFmtId="1" fontId="104" fillId="0" borderId="40" xfId="0" applyNumberFormat="1" applyFont="1" applyFill="1" applyBorder="1" applyAlignment="1">
      <alignment horizontal="center" vertical="center"/>
    </xf>
    <xf numFmtId="0" fontId="104" fillId="0" borderId="40" xfId="0" applyNumberFormat="1" applyFont="1" applyFill="1" applyBorder="1" applyAlignment="1">
      <alignment horizontal="center" vertical="center"/>
    </xf>
    <xf numFmtId="0" fontId="104" fillId="34" borderId="40" xfId="0" applyNumberFormat="1" applyFont="1" applyFill="1" applyBorder="1" applyAlignment="1">
      <alignment horizontal="center" vertical="center"/>
    </xf>
    <xf numFmtId="1" fontId="104" fillId="0" borderId="62" xfId="0" applyNumberFormat="1" applyFont="1" applyFill="1" applyBorder="1" applyAlignment="1">
      <alignment horizontal="center" vertical="center" wrapText="1"/>
    </xf>
    <xf numFmtId="49" fontId="105" fillId="34" borderId="95" xfId="0" applyNumberFormat="1" applyFont="1" applyFill="1" applyBorder="1" applyAlignment="1">
      <alignment vertical="center" wrapText="1"/>
    </xf>
    <xf numFmtId="0" fontId="105" fillId="34" borderId="10" xfId="0" applyNumberFormat="1" applyFont="1" applyFill="1" applyBorder="1" applyAlignment="1">
      <alignment horizontal="center" vertical="center"/>
    </xf>
    <xf numFmtId="205" fontId="105" fillId="34" borderId="25" xfId="0" applyNumberFormat="1" applyFont="1" applyFill="1" applyBorder="1" applyAlignment="1" applyProtection="1">
      <alignment horizontal="center" vertical="center"/>
      <protection/>
    </xf>
    <xf numFmtId="0" fontId="105" fillId="34" borderId="48" xfId="0" applyFont="1" applyFill="1" applyBorder="1" applyAlignment="1">
      <alignment horizontal="center" vertical="center" wrapText="1"/>
    </xf>
    <xf numFmtId="1" fontId="105" fillId="34" borderId="10" xfId="0" applyNumberFormat="1" applyFont="1" applyFill="1" applyBorder="1" applyAlignment="1" applyProtection="1">
      <alignment horizontal="center" vertical="center"/>
      <protection/>
    </xf>
    <xf numFmtId="1" fontId="105" fillId="34" borderId="10" xfId="0" applyNumberFormat="1" applyFont="1" applyFill="1" applyBorder="1" applyAlignment="1">
      <alignment horizontal="center" vertical="center"/>
    </xf>
    <xf numFmtId="1" fontId="105" fillId="34" borderId="11" xfId="0" applyNumberFormat="1" applyFont="1" applyFill="1" applyBorder="1" applyAlignment="1">
      <alignment horizontal="center" vertical="center" wrapText="1"/>
    </xf>
    <xf numFmtId="0" fontId="105" fillId="34" borderId="12" xfId="0" applyNumberFormat="1" applyFont="1" applyFill="1" applyBorder="1" applyAlignment="1">
      <alignment horizontal="center" vertical="center" wrapText="1"/>
    </xf>
    <xf numFmtId="0" fontId="105" fillId="34" borderId="10" xfId="0" applyNumberFormat="1" applyFont="1" applyFill="1" applyBorder="1" applyAlignment="1">
      <alignment horizontal="center" vertical="center" wrapText="1"/>
    </xf>
    <xf numFmtId="0" fontId="105" fillId="34" borderId="13" xfId="0" applyNumberFormat="1" applyFont="1" applyFill="1" applyBorder="1" applyAlignment="1">
      <alignment horizontal="center" vertical="center" wrapText="1"/>
    </xf>
    <xf numFmtId="0" fontId="105" fillId="34" borderId="48" xfId="0" applyNumberFormat="1" applyFont="1" applyFill="1" applyBorder="1" applyAlignment="1">
      <alignment horizontal="center" vertical="center" wrapText="1"/>
    </xf>
    <xf numFmtId="0" fontId="105" fillId="34" borderId="11" xfId="0" applyNumberFormat="1" applyFont="1" applyFill="1" applyBorder="1" applyAlignment="1">
      <alignment horizontal="center" vertical="center" wrapText="1"/>
    </xf>
    <xf numFmtId="49" fontId="105" fillId="34" borderId="70" xfId="0" applyNumberFormat="1" applyFont="1" applyFill="1" applyBorder="1" applyAlignment="1">
      <alignment vertical="center" wrapText="1"/>
    </xf>
    <xf numFmtId="1" fontId="105" fillId="34" borderId="14" xfId="0" applyNumberFormat="1" applyFont="1" applyFill="1" applyBorder="1" applyAlignment="1">
      <alignment horizontal="center" vertical="center"/>
    </xf>
    <xf numFmtId="49" fontId="105" fillId="34" borderId="15" xfId="0" applyNumberFormat="1" applyFont="1" applyFill="1" applyBorder="1" applyAlignment="1">
      <alignment horizontal="center" vertical="center"/>
    </xf>
    <xf numFmtId="0" fontId="105" fillId="34" borderId="15" xfId="0" applyNumberFormat="1" applyFont="1" applyFill="1" applyBorder="1" applyAlignment="1">
      <alignment horizontal="center" vertical="center"/>
    </xf>
    <xf numFmtId="0" fontId="105" fillId="34" borderId="16" xfId="0" applyNumberFormat="1" applyFont="1" applyFill="1" applyBorder="1" applyAlignment="1">
      <alignment horizontal="center" vertical="center"/>
    </xf>
    <xf numFmtId="205" fontId="105" fillId="34" borderId="35" xfId="0" applyNumberFormat="1" applyFont="1" applyFill="1" applyBorder="1" applyAlignment="1" applyProtection="1">
      <alignment horizontal="center" vertical="center"/>
      <protection/>
    </xf>
    <xf numFmtId="0" fontId="105" fillId="34" borderId="56" xfId="0" applyFont="1" applyFill="1" applyBorder="1" applyAlignment="1">
      <alignment horizontal="center" vertical="center" wrapText="1"/>
    </xf>
    <xf numFmtId="1" fontId="105" fillId="34" borderId="15" xfId="0" applyNumberFormat="1" applyFont="1" applyFill="1" applyBorder="1" applyAlignment="1" applyProtection="1">
      <alignment horizontal="center" vertical="center"/>
      <protection/>
    </xf>
    <xf numFmtId="1" fontId="105" fillId="34" borderId="15" xfId="0" applyNumberFormat="1" applyFont="1" applyFill="1" applyBorder="1" applyAlignment="1">
      <alignment horizontal="center" vertical="center"/>
    </xf>
    <xf numFmtId="1" fontId="105" fillId="34" borderId="57" xfId="0" applyNumberFormat="1" applyFont="1" applyFill="1" applyBorder="1" applyAlignment="1">
      <alignment horizontal="center" vertical="center" wrapText="1"/>
    </xf>
    <xf numFmtId="0" fontId="105" fillId="34" borderId="14" xfId="0" applyNumberFormat="1" applyFont="1" applyFill="1" applyBorder="1" applyAlignment="1">
      <alignment horizontal="center" vertical="center" wrapText="1"/>
    </xf>
    <xf numFmtId="0" fontId="105" fillId="34" borderId="15" xfId="0" applyNumberFormat="1" applyFont="1" applyFill="1" applyBorder="1" applyAlignment="1">
      <alignment horizontal="center" vertical="center" wrapText="1"/>
    </xf>
    <xf numFmtId="0" fontId="105" fillId="34" borderId="16" xfId="0" applyNumberFormat="1" applyFont="1" applyFill="1" applyBorder="1" applyAlignment="1">
      <alignment horizontal="center" vertical="center" wrapText="1"/>
    </xf>
    <xf numFmtId="0" fontId="105" fillId="34" borderId="56" xfId="0" applyNumberFormat="1" applyFont="1" applyFill="1" applyBorder="1" applyAlignment="1">
      <alignment horizontal="center" vertical="center" wrapText="1"/>
    </xf>
    <xf numFmtId="0" fontId="105" fillId="34" borderId="57" xfId="0" applyNumberFormat="1" applyFont="1" applyFill="1" applyBorder="1" applyAlignment="1">
      <alignment horizontal="center" vertical="center" wrapText="1"/>
    </xf>
    <xf numFmtId="196" fontId="105" fillId="34" borderId="28" xfId="0" applyNumberFormat="1" applyFont="1" applyFill="1" applyBorder="1" applyAlignment="1" applyProtection="1">
      <alignment horizontal="center" vertical="center"/>
      <protection/>
    </xf>
    <xf numFmtId="198" fontId="105" fillId="34" borderId="36" xfId="0" applyNumberFormat="1" applyFont="1" applyFill="1" applyBorder="1" applyAlignment="1" applyProtection="1">
      <alignment horizontal="center" vertical="center"/>
      <protection/>
    </xf>
    <xf numFmtId="0" fontId="105" fillId="34" borderId="47" xfId="0" applyNumberFormat="1" applyFont="1" applyFill="1" applyBorder="1" applyAlignment="1" applyProtection="1">
      <alignment horizontal="center" vertical="center"/>
      <protection/>
    </xf>
    <xf numFmtId="0" fontId="105" fillId="34" borderId="37" xfId="0" applyFont="1" applyFill="1" applyBorder="1" applyAlignment="1">
      <alignment horizontal="center" vertical="center" wrapText="1"/>
    </xf>
    <xf numFmtId="0" fontId="105" fillId="34" borderId="59" xfId="0" applyFont="1" applyFill="1" applyBorder="1" applyAlignment="1">
      <alignment horizontal="center" vertical="center" wrapText="1"/>
    </xf>
    <xf numFmtId="0" fontId="105" fillId="34" borderId="60" xfId="0" applyFont="1" applyFill="1" applyBorder="1" applyAlignment="1">
      <alignment horizontal="center" vertical="center" wrapText="1"/>
    </xf>
    <xf numFmtId="0" fontId="105" fillId="34" borderId="28" xfId="0" applyFont="1" applyFill="1" applyBorder="1" applyAlignment="1">
      <alignment horizontal="center" vertical="center" wrapText="1"/>
    </xf>
    <xf numFmtId="198" fontId="105" fillId="34" borderId="47" xfId="0" applyNumberFormat="1" applyFont="1" applyFill="1" applyBorder="1" applyAlignment="1">
      <alignment horizontal="center" vertical="center" wrapText="1"/>
    </xf>
    <xf numFmtId="196" fontId="105" fillId="0" borderId="60" xfId="0" applyNumberFormat="1" applyFont="1" applyFill="1" applyBorder="1" applyAlignment="1" applyProtection="1">
      <alignment horizontal="center" vertical="center"/>
      <protection/>
    </xf>
    <xf numFmtId="0" fontId="105" fillId="0" borderId="37" xfId="0" applyFont="1" applyFill="1" applyBorder="1" applyAlignment="1">
      <alignment horizontal="center" vertical="center" wrapText="1"/>
    </xf>
    <xf numFmtId="0" fontId="105" fillId="0" borderId="28" xfId="0" applyFont="1" applyFill="1" applyBorder="1" applyAlignment="1">
      <alignment horizontal="center" vertical="center" wrapText="1"/>
    </xf>
    <xf numFmtId="196" fontId="105" fillId="0" borderId="37" xfId="0" applyNumberFormat="1" applyFont="1" applyFill="1" applyBorder="1" applyAlignment="1" applyProtection="1">
      <alignment horizontal="center" vertical="center"/>
      <protection/>
    </xf>
    <xf numFmtId="196" fontId="105" fillId="0" borderId="28" xfId="0" applyNumberFormat="1" applyFont="1" applyFill="1" applyBorder="1" applyAlignment="1" applyProtection="1">
      <alignment horizontal="center" vertical="center"/>
      <protection/>
    </xf>
    <xf numFmtId="49" fontId="105" fillId="34" borderId="97" xfId="0" applyNumberFormat="1" applyFont="1" applyFill="1" applyBorder="1" applyAlignment="1">
      <alignment vertical="center" wrapText="1"/>
    </xf>
    <xf numFmtId="1" fontId="105" fillId="34" borderId="60" xfId="0" applyNumberFormat="1" applyFont="1" applyFill="1" applyBorder="1" applyAlignment="1">
      <alignment horizontal="center" vertical="center"/>
    </xf>
    <xf numFmtId="49" fontId="105" fillId="34" borderId="37" xfId="0" applyNumberFormat="1" applyFont="1" applyFill="1" applyBorder="1" applyAlignment="1">
      <alignment horizontal="center" vertical="center"/>
    </xf>
    <xf numFmtId="49" fontId="105" fillId="34" borderId="28" xfId="0" applyNumberFormat="1" applyFont="1" applyFill="1" applyBorder="1" applyAlignment="1">
      <alignment horizontal="center" vertical="center"/>
    </xf>
    <xf numFmtId="201" fontId="105" fillId="34" borderId="36" xfId="0" applyNumberFormat="1" applyFont="1" applyFill="1" applyBorder="1" applyAlignment="1" applyProtection="1">
      <alignment horizontal="center" vertical="center"/>
      <protection/>
    </xf>
    <xf numFmtId="0" fontId="105" fillId="34" borderId="47" xfId="0" applyFont="1" applyFill="1" applyBorder="1" applyAlignment="1">
      <alignment horizontal="center" vertical="center" wrapText="1"/>
    </xf>
    <xf numFmtId="0" fontId="105" fillId="34" borderId="37" xfId="0" applyNumberFormat="1" applyFont="1" applyFill="1" applyBorder="1" applyAlignment="1" applyProtection="1">
      <alignment horizontal="center" vertical="center"/>
      <protection/>
    </xf>
    <xf numFmtId="1" fontId="105" fillId="34" borderId="37" xfId="0" applyNumberFormat="1" applyFont="1" applyFill="1" applyBorder="1" applyAlignment="1">
      <alignment horizontal="center" vertical="center"/>
    </xf>
    <xf numFmtId="0" fontId="105" fillId="34" borderId="37" xfId="0" applyNumberFormat="1" applyFont="1" applyFill="1" applyBorder="1" applyAlignment="1">
      <alignment horizontal="center" vertical="center"/>
    </xf>
    <xf numFmtId="1" fontId="105" fillId="34" borderId="59" xfId="0" applyNumberFormat="1" applyFont="1" applyFill="1" applyBorder="1" applyAlignment="1">
      <alignment horizontal="center" vertical="center" wrapText="1"/>
    </xf>
    <xf numFmtId="0" fontId="105" fillId="34" borderId="60" xfId="0" applyNumberFormat="1" applyFont="1" applyFill="1" applyBorder="1" applyAlignment="1">
      <alignment horizontal="center" vertical="center" wrapText="1"/>
    </xf>
    <xf numFmtId="0" fontId="105" fillId="34" borderId="37" xfId="0" applyNumberFormat="1" applyFont="1" applyFill="1" applyBorder="1" applyAlignment="1">
      <alignment horizontal="center" vertical="center" wrapText="1"/>
    </xf>
    <xf numFmtId="0" fontId="105" fillId="34" borderId="28" xfId="0" applyNumberFormat="1" applyFont="1" applyFill="1" applyBorder="1" applyAlignment="1">
      <alignment horizontal="center" vertical="center" wrapText="1"/>
    </xf>
    <xf numFmtId="0" fontId="105" fillId="34" borderId="47" xfId="0" applyNumberFormat="1" applyFont="1" applyFill="1" applyBorder="1" applyAlignment="1">
      <alignment horizontal="center" vertical="center" wrapText="1"/>
    </xf>
    <xf numFmtId="0" fontId="105" fillId="34" borderId="59" xfId="0" applyNumberFormat="1" applyFont="1" applyFill="1" applyBorder="1" applyAlignment="1">
      <alignment horizontal="center" vertical="center" wrapText="1"/>
    </xf>
    <xf numFmtId="49" fontId="105" fillId="0" borderId="38" xfId="0" applyNumberFormat="1" applyFont="1" applyFill="1" applyBorder="1" applyAlignment="1" applyProtection="1">
      <alignment horizontal="center" vertical="center"/>
      <protection/>
    </xf>
    <xf numFmtId="0" fontId="105" fillId="34" borderId="83" xfId="0" applyFont="1" applyFill="1" applyBorder="1" applyAlignment="1">
      <alignment vertical="center" wrapText="1"/>
    </xf>
    <xf numFmtId="0" fontId="105" fillId="34" borderId="39" xfId="0" applyFont="1" applyFill="1" applyBorder="1" applyAlignment="1">
      <alignment horizontal="center" vertical="center" wrapText="1"/>
    </xf>
    <xf numFmtId="0" fontId="105" fillId="34" borderId="40" xfId="0" applyFont="1" applyFill="1" applyBorder="1" applyAlignment="1">
      <alignment horizontal="center" vertical="center" wrapText="1"/>
    </xf>
    <xf numFmtId="0" fontId="105" fillId="34" borderId="41" xfId="0" applyFont="1" applyFill="1" applyBorder="1" applyAlignment="1">
      <alignment horizontal="center" vertical="center" wrapText="1"/>
    </xf>
    <xf numFmtId="201" fontId="105" fillId="34" borderId="38" xfId="0" applyNumberFormat="1" applyFont="1" applyFill="1" applyBorder="1" applyAlignment="1" applyProtection="1">
      <alignment horizontal="center" vertical="center"/>
      <protection/>
    </xf>
    <xf numFmtId="0" fontId="105" fillId="34" borderId="61" xfId="0" applyFont="1" applyFill="1" applyBorder="1" applyAlignment="1">
      <alignment horizontal="center" vertical="center" wrapText="1"/>
    </xf>
    <xf numFmtId="0" fontId="105" fillId="34" borderId="40" xfId="0" applyNumberFormat="1" applyFont="1" applyFill="1" applyBorder="1" applyAlignment="1" applyProtection="1">
      <alignment horizontal="center" vertical="center"/>
      <protection/>
    </xf>
    <xf numFmtId="1" fontId="105" fillId="34" borderId="62" xfId="0" applyNumberFormat="1" applyFont="1" applyFill="1" applyBorder="1" applyAlignment="1">
      <alignment horizontal="center" vertical="center" wrapText="1"/>
    </xf>
    <xf numFmtId="0" fontId="105" fillId="34" borderId="39" xfId="0" applyNumberFormat="1" applyFont="1" applyFill="1" applyBorder="1" applyAlignment="1">
      <alignment horizontal="center" vertical="center" wrapText="1"/>
    </xf>
    <xf numFmtId="0" fontId="105" fillId="34" borderId="40" xfId="0" applyNumberFormat="1" applyFont="1" applyFill="1" applyBorder="1" applyAlignment="1">
      <alignment horizontal="center" vertical="center" wrapText="1"/>
    </xf>
    <xf numFmtId="0" fontId="105" fillId="34" borderId="41" xfId="0" applyNumberFormat="1" applyFont="1" applyFill="1" applyBorder="1" applyAlignment="1">
      <alignment horizontal="center" vertical="center" wrapText="1"/>
    </xf>
    <xf numFmtId="0" fontId="105" fillId="34" borderId="61" xfId="0" applyNumberFormat="1" applyFont="1" applyFill="1" applyBorder="1" applyAlignment="1">
      <alignment horizontal="center" vertical="center" wrapText="1"/>
    </xf>
    <xf numFmtId="0" fontId="105" fillId="34" borderId="62" xfId="0" applyNumberFormat="1" applyFont="1" applyFill="1" applyBorder="1" applyAlignment="1">
      <alignment horizontal="center" vertical="center" wrapText="1"/>
    </xf>
    <xf numFmtId="0" fontId="104" fillId="34" borderId="82" xfId="0" applyFont="1" applyFill="1" applyBorder="1" applyAlignment="1">
      <alignment vertical="center" wrapText="1"/>
    </xf>
    <xf numFmtId="0" fontId="105" fillId="34" borderId="29" xfId="0" applyFont="1" applyFill="1" applyBorder="1" applyAlignment="1">
      <alignment horizontal="center" vertical="center" wrapText="1"/>
    </xf>
    <xf numFmtId="0" fontId="105" fillId="34" borderId="30" xfId="0" applyFont="1" applyFill="1" applyBorder="1" applyAlignment="1">
      <alignment horizontal="center" vertical="center" wrapText="1"/>
    </xf>
    <xf numFmtId="0" fontId="105" fillId="34" borderId="31" xfId="0" applyFont="1" applyFill="1" applyBorder="1" applyAlignment="1">
      <alignment horizontal="center" vertical="center" wrapText="1"/>
    </xf>
    <xf numFmtId="0" fontId="105" fillId="34" borderId="66" xfId="0" applyFont="1" applyFill="1" applyBorder="1" applyAlignment="1">
      <alignment vertical="center" wrapText="1"/>
    </xf>
    <xf numFmtId="0" fontId="105" fillId="34" borderId="10" xfId="0" applyFont="1" applyFill="1" applyBorder="1" applyAlignment="1">
      <alignment horizontal="center" vertical="center" wrapText="1"/>
    </xf>
    <xf numFmtId="0" fontId="105" fillId="34" borderId="13" xfId="0" applyFont="1" applyFill="1" applyBorder="1" applyAlignment="1">
      <alignment horizontal="center" vertical="center" wrapText="1"/>
    </xf>
    <xf numFmtId="0" fontId="105" fillId="34" borderId="96" xfId="0" applyFont="1" applyFill="1" applyBorder="1" applyAlignment="1">
      <alignment vertical="center" wrapText="1"/>
    </xf>
    <xf numFmtId="0" fontId="105" fillId="34" borderId="14" xfId="0" applyFont="1" applyFill="1" applyBorder="1" applyAlignment="1">
      <alignment horizontal="center" vertical="center" wrapText="1"/>
    </xf>
    <xf numFmtId="0" fontId="105" fillId="34" borderId="15" xfId="0" applyFont="1" applyFill="1" applyBorder="1" applyAlignment="1">
      <alignment horizontal="center" vertical="center" wrapText="1"/>
    </xf>
    <xf numFmtId="0" fontId="105" fillId="34" borderId="16" xfId="0" applyFont="1" applyFill="1" applyBorder="1" applyAlignment="1">
      <alignment horizontal="center" vertical="center" wrapText="1"/>
    </xf>
    <xf numFmtId="201" fontId="105" fillId="0" borderId="35" xfId="0" applyNumberFormat="1" applyFont="1" applyFill="1" applyBorder="1" applyAlignment="1" applyProtection="1">
      <alignment horizontal="center" vertical="center"/>
      <protection/>
    </xf>
    <xf numFmtId="0" fontId="105" fillId="34" borderId="36" xfId="0" applyFont="1" applyFill="1" applyBorder="1" applyAlignment="1">
      <alignment vertical="center" wrapText="1"/>
    </xf>
    <xf numFmtId="201" fontId="105" fillId="0" borderId="36" xfId="0" applyNumberFormat="1" applyFont="1" applyFill="1" applyBorder="1" applyAlignment="1" applyProtection="1">
      <alignment horizontal="center" vertical="center"/>
      <protection/>
    </xf>
    <xf numFmtId="0" fontId="105" fillId="0" borderId="47" xfId="0" applyFont="1" applyFill="1" applyBorder="1" applyAlignment="1">
      <alignment horizontal="center" vertical="center" wrapText="1"/>
    </xf>
    <xf numFmtId="1" fontId="105" fillId="0" borderId="59" xfId="0" applyNumberFormat="1" applyFont="1" applyFill="1" applyBorder="1" applyAlignment="1">
      <alignment horizontal="center" vertical="center" wrapText="1"/>
    </xf>
    <xf numFmtId="49" fontId="105" fillId="34" borderId="34" xfId="0" applyNumberFormat="1" applyFont="1" applyFill="1" applyBorder="1" applyAlignment="1">
      <alignment horizontal="center" vertical="center" wrapText="1"/>
    </xf>
    <xf numFmtId="49" fontId="105" fillId="34" borderId="25" xfId="0" applyNumberFormat="1" applyFont="1" applyFill="1" applyBorder="1" applyAlignment="1">
      <alignment vertical="center" wrapText="1"/>
    </xf>
    <xf numFmtId="49" fontId="105" fillId="34" borderId="11" xfId="0" applyNumberFormat="1" applyFont="1" applyFill="1" applyBorder="1" applyAlignment="1">
      <alignment horizontal="center" vertical="center"/>
    </xf>
    <xf numFmtId="201" fontId="105" fillId="34" borderId="25" xfId="0" applyNumberFormat="1" applyFont="1" applyFill="1" applyBorder="1" applyAlignment="1" applyProtection="1">
      <alignment horizontal="center" vertical="center"/>
      <protection/>
    </xf>
    <xf numFmtId="1" fontId="105" fillId="34" borderId="13" xfId="0" applyNumberFormat="1" applyFont="1" applyFill="1" applyBorder="1" applyAlignment="1">
      <alignment horizontal="center" vertical="center" wrapText="1"/>
    </xf>
    <xf numFmtId="49" fontId="105" fillId="34" borderId="54" xfId="0" applyNumberFormat="1" applyFont="1" applyFill="1" applyBorder="1" applyAlignment="1">
      <alignment vertical="center" wrapText="1"/>
    </xf>
    <xf numFmtId="0" fontId="105" fillId="34" borderId="11" xfId="0" applyNumberFormat="1" applyFont="1" applyFill="1" applyBorder="1" applyAlignment="1">
      <alignment horizontal="center" vertical="center"/>
    </xf>
    <xf numFmtId="0" fontId="105" fillId="34" borderId="10" xfId="0" applyNumberFormat="1" applyFont="1" applyFill="1" applyBorder="1" applyAlignment="1" applyProtection="1">
      <alignment horizontal="center" vertical="center"/>
      <protection/>
    </xf>
    <xf numFmtId="1" fontId="105" fillId="34" borderId="12" xfId="0" applyNumberFormat="1" applyFont="1" applyFill="1" applyBorder="1" applyAlignment="1">
      <alignment horizontal="center" vertical="center" wrapText="1"/>
    </xf>
    <xf numFmtId="49" fontId="105" fillId="34" borderId="35" xfId="0" applyNumberFormat="1" applyFont="1" applyFill="1" applyBorder="1" applyAlignment="1" applyProtection="1">
      <alignment horizontal="center" vertical="center"/>
      <protection/>
    </xf>
    <xf numFmtId="0" fontId="104" fillId="34" borderId="28" xfId="0" applyNumberFormat="1" applyFont="1" applyFill="1" applyBorder="1" applyAlignment="1">
      <alignment horizontal="center" vertical="center" wrapText="1"/>
    </xf>
    <xf numFmtId="0" fontId="104" fillId="34" borderId="60" xfId="0" applyNumberFormat="1" applyFont="1" applyFill="1" applyBorder="1" applyAlignment="1">
      <alignment horizontal="center" vertical="center" wrapText="1"/>
    </xf>
    <xf numFmtId="49" fontId="105" fillId="34" borderId="36" xfId="0" applyNumberFormat="1" applyFont="1" applyFill="1" applyBorder="1" applyAlignment="1" applyProtection="1">
      <alignment horizontal="center" vertical="center"/>
      <protection/>
    </xf>
    <xf numFmtId="0" fontId="104" fillId="34" borderId="53" xfId="0" applyFont="1" applyFill="1" applyBorder="1" applyAlignment="1">
      <alignment vertical="center" wrapText="1"/>
    </xf>
    <xf numFmtId="0" fontId="105" fillId="34" borderId="46" xfId="0" applyFont="1" applyFill="1" applyBorder="1" applyAlignment="1">
      <alignment horizontal="center" vertical="center" wrapText="1"/>
    </xf>
    <xf numFmtId="201" fontId="104" fillId="34" borderId="34" xfId="0" applyNumberFormat="1" applyFont="1" applyFill="1" applyBorder="1" applyAlignment="1" applyProtection="1">
      <alignment horizontal="center" vertical="center"/>
      <protection/>
    </xf>
    <xf numFmtId="206" fontId="104" fillId="34" borderId="29" xfId="0" applyNumberFormat="1" applyFont="1" applyFill="1" applyBorder="1" applyAlignment="1" applyProtection="1">
      <alignment horizontal="center" vertical="center"/>
      <protection/>
    </xf>
    <xf numFmtId="206" fontId="104" fillId="34" borderId="30" xfId="0" applyNumberFormat="1" applyFont="1" applyFill="1" applyBorder="1" applyAlignment="1" applyProtection="1">
      <alignment horizontal="center" vertical="center"/>
      <protection/>
    </xf>
    <xf numFmtId="206" fontId="104" fillId="34" borderId="31" xfId="0" applyNumberFormat="1" applyFont="1" applyFill="1" applyBorder="1" applyAlignment="1" applyProtection="1">
      <alignment horizontal="center" vertical="center"/>
      <protection/>
    </xf>
    <xf numFmtId="0" fontId="105" fillId="34" borderId="29" xfId="0" applyNumberFormat="1" applyFont="1" applyFill="1" applyBorder="1" applyAlignment="1">
      <alignment horizontal="center" vertical="center" wrapText="1"/>
    </xf>
    <xf numFmtId="0" fontId="105" fillId="34" borderId="30" xfId="0" applyNumberFormat="1" applyFont="1" applyFill="1" applyBorder="1" applyAlignment="1">
      <alignment horizontal="center" vertical="center" wrapText="1"/>
    </xf>
    <xf numFmtId="0" fontId="105" fillId="34" borderId="31" xfId="0" applyNumberFormat="1" applyFont="1" applyFill="1" applyBorder="1" applyAlignment="1">
      <alignment horizontal="center" vertical="center" wrapText="1"/>
    </xf>
    <xf numFmtId="0" fontId="105" fillId="34" borderId="54" xfId="0" applyFont="1" applyFill="1" applyBorder="1" applyAlignment="1">
      <alignment vertical="center" wrapText="1"/>
    </xf>
    <xf numFmtId="0" fontId="105" fillId="34" borderId="11" xfId="0" applyFont="1" applyFill="1" applyBorder="1" applyAlignment="1">
      <alignment horizontal="center" vertical="center" wrapText="1"/>
    </xf>
    <xf numFmtId="49" fontId="105" fillId="34" borderId="38" xfId="0" applyNumberFormat="1" applyFont="1" applyFill="1" applyBorder="1" applyAlignment="1" applyProtection="1">
      <alignment horizontal="center" vertical="center"/>
      <protection/>
    </xf>
    <xf numFmtId="0" fontId="105" fillId="34" borderId="55" xfId="0" applyFont="1" applyFill="1" applyBorder="1" applyAlignment="1">
      <alignment vertical="center" wrapText="1"/>
    </xf>
    <xf numFmtId="0" fontId="105" fillId="34" borderId="57" xfId="0" applyFont="1" applyFill="1" applyBorder="1" applyAlignment="1">
      <alignment horizontal="center" vertical="center" wrapText="1"/>
    </xf>
    <xf numFmtId="201" fontId="105" fillId="34" borderId="35" xfId="0" applyNumberFormat="1" applyFont="1" applyFill="1" applyBorder="1" applyAlignment="1" applyProtection="1">
      <alignment horizontal="center" vertical="center"/>
      <protection/>
    </xf>
    <xf numFmtId="0" fontId="105" fillId="34" borderId="15" xfId="0" applyNumberFormat="1" applyFont="1" applyFill="1" applyBorder="1" applyAlignment="1" applyProtection="1">
      <alignment horizontal="center" vertical="center"/>
      <protection/>
    </xf>
    <xf numFmtId="1" fontId="105" fillId="34" borderId="16" xfId="0" applyNumberFormat="1" applyFont="1" applyFill="1" applyBorder="1" applyAlignment="1">
      <alignment horizontal="center" vertical="center" wrapText="1"/>
    </xf>
    <xf numFmtId="196" fontId="104" fillId="34" borderId="14" xfId="0" applyNumberFormat="1" applyFont="1" applyFill="1" applyBorder="1" applyAlignment="1" applyProtection="1">
      <alignment horizontal="center" vertical="center"/>
      <protection/>
    </xf>
    <xf numFmtId="196" fontId="105" fillId="34" borderId="15" xfId="0" applyNumberFormat="1" applyFont="1" applyFill="1" applyBorder="1" applyAlignment="1" applyProtection="1">
      <alignment horizontal="center" vertical="center"/>
      <protection/>
    </xf>
    <xf numFmtId="196" fontId="105" fillId="34" borderId="16" xfId="0" applyNumberFormat="1" applyFont="1" applyFill="1" applyBorder="1" applyAlignment="1" applyProtection="1">
      <alignment horizontal="center" vertical="center"/>
      <protection/>
    </xf>
    <xf numFmtId="0" fontId="105" fillId="34" borderId="58" xfId="0" applyFont="1" applyFill="1" applyBorder="1" applyAlignment="1">
      <alignment vertical="center" wrapText="1"/>
    </xf>
    <xf numFmtId="49" fontId="105" fillId="34" borderId="60" xfId="0" applyNumberFormat="1" applyFont="1" applyFill="1" applyBorder="1" applyAlignment="1" applyProtection="1">
      <alignment horizontal="center" vertical="center"/>
      <protection/>
    </xf>
    <xf numFmtId="49" fontId="105" fillId="34" borderId="10" xfId="0" applyNumberFormat="1" applyFont="1" applyFill="1" applyBorder="1" applyAlignment="1" applyProtection="1">
      <alignment horizontal="center" vertical="center"/>
      <protection/>
    </xf>
    <xf numFmtId="198" fontId="105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85" xfId="0" applyFill="1" applyBorder="1" applyAlignment="1">
      <alignment horizontal="center" vertical="center" wrapText="1"/>
    </xf>
    <xf numFmtId="0" fontId="0" fillId="0" borderId="109" xfId="0" applyFill="1" applyBorder="1" applyAlignment="1">
      <alignment horizontal="center" vertical="center" wrapText="1"/>
    </xf>
    <xf numFmtId="0" fontId="2" fillId="35" borderId="34" xfId="54" applyNumberFormat="1" applyFont="1" applyFill="1" applyBorder="1" applyAlignment="1" applyProtection="1">
      <alignment horizontal="center" vertical="center"/>
      <protection/>
    </xf>
    <xf numFmtId="0" fontId="2" fillId="35" borderId="82" xfId="54" applyNumberFormat="1" applyFont="1" applyFill="1" applyBorder="1" applyAlignment="1" applyProtection="1">
      <alignment horizontal="left" vertical="center" wrapText="1"/>
      <protection/>
    </xf>
    <xf numFmtId="0" fontId="38" fillId="35" borderId="29" xfId="54" applyNumberFormat="1" applyFont="1" applyFill="1" applyBorder="1" applyAlignment="1" applyProtection="1">
      <alignment horizontal="center" vertical="center"/>
      <protection/>
    </xf>
    <xf numFmtId="0" fontId="2" fillId="35" borderId="30" xfId="54" applyNumberFormat="1" applyFont="1" applyFill="1" applyBorder="1" applyAlignment="1" applyProtection="1">
      <alignment horizontal="center" vertical="center"/>
      <protection/>
    </xf>
    <xf numFmtId="0" fontId="38" fillId="35" borderId="31" xfId="54" applyNumberFormat="1" applyFont="1" applyFill="1" applyBorder="1" applyAlignment="1" applyProtection="1">
      <alignment horizontal="center" vertical="center"/>
      <protection/>
    </xf>
    <xf numFmtId="201" fontId="2" fillId="35" borderId="82" xfId="54" applyNumberFormat="1" applyFont="1" applyFill="1" applyBorder="1" applyAlignment="1" applyProtection="1">
      <alignment horizontal="center" vertical="center"/>
      <protection/>
    </xf>
    <xf numFmtId="0" fontId="2" fillId="35" borderId="25" xfId="54" applyNumberFormat="1" applyFont="1" applyFill="1" applyBorder="1" applyAlignment="1" applyProtection="1">
      <alignment horizontal="center" vertical="center"/>
      <protection/>
    </xf>
    <xf numFmtId="0" fontId="38" fillId="35" borderId="12" xfId="54" applyNumberFormat="1" applyFont="1" applyFill="1" applyBorder="1" applyAlignment="1" applyProtection="1">
      <alignment horizontal="center" vertical="center"/>
      <protection/>
    </xf>
    <xf numFmtId="0" fontId="2" fillId="35" borderId="10" xfId="54" applyNumberFormat="1" applyFont="1" applyFill="1" applyBorder="1" applyAlignment="1" applyProtection="1">
      <alignment horizontal="center" vertical="center"/>
      <protection/>
    </xf>
    <xf numFmtId="0" fontId="38" fillId="35" borderId="13" xfId="54" applyNumberFormat="1" applyFont="1" applyFill="1" applyBorder="1" applyAlignment="1" applyProtection="1">
      <alignment horizontal="center" vertical="center"/>
      <protection/>
    </xf>
    <xf numFmtId="201" fontId="2" fillId="35" borderId="66" xfId="54" applyNumberFormat="1" applyFont="1" applyFill="1" applyBorder="1" applyAlignment="1" applyProtection="1">
      <alignment horizontal="center" vertical="center"/>
      <protection/>
    </xf>
    <xf numFmtId="0" fontId="2" fillId="35" borderId="38" xfId="54" applyNumberFormat="1" applyFont="1" applyFill="1" applyBorder="1" applyAlignment="1" applyProtection="1">
      <alignment horizontal="center" vertical="center"/>
      <protection/>
    </xf>
    <xf numFmtId="0" fontId="2" fillId="35" borderId="119" xfId="54" applyNumberFormat="1" applyFont="1" applyFill="1" applyBorder="1" applyAlignment="1" applyProtection="1">
      <alignment horizontal="left" vertical="center" wrapText="1"/>
      <protection/>
    </xf>
    <xf numFmtId="0" fontId="38" fillId="35" borderId="39" xfId="54" applyNumberFormat="1" applyFont="1" applyFill="1" applyBorder="1" applyAlignment="1" applyProtection="1">
      <alignment horizontal="center" vertical="center"/>
      <protection/>
    </xf>
    <xf numFmtId="0" fontId="2" fillId="35" borderId="40" xfId="54" applyNumberFormat="1" applyFont="1" applyFill="1" applyBorder="1" applyAlignment="1" applyProtection="1">
      <alignment horizontal="center" vertical="center"/>
      <protection/>
    </xf>
    <xf numFmtId="0" fontId="38" fillId="35" borderId="41" xfId="54" applyNumberFormat="1" applyFont="1" applyFill="1" applyBorder="1" applyAlignment="1" applyProtection="1">
      <alignment horizontal="center" vertical="center"/>
      <protection/>
    </xf>
    <xf numFmtId="201" fontId="2" fillId="35" borderId="83" xfId="54" applyNumberFormat="1" applyFont="1" applyFill="1" applyBorder="1" applyAlignment="1" applyProtection="1">
      <alignment horizontal="center" vertical="center"/>
      <protection/>
    </xf>
    <xf numFmtId="0" fontId="2" fillId="35" borderId="30" xfId="54" applyFont="1" applyFill="1" applyBorder="1" applyAlignment="1">
      <alignment horizontal="center" vertical="center" wrapText="1"/>
      <protection/>
    </xf>
    <xf numFmtId="0" fontId="2" fillId="35" borderId="46" xfId="54" applyFont="1" applyFill="1" applyBorder="1" applyAlignment="1">
      <alignment horizontal="center" vertical="center" wrapText="1"/>
      <protection/>
    </xf>
    <xf numFmtId="0" fontId="2" fillId="35" borderId="10" xfId="54" applyFont="1" applyFill="1" applyBorder="1" applyAlignment="1">
      <alignment horizontal="center" vertical="center" wrapText="1"/>
      <protection/>
    </xf>
    <xf numFmtId="0" fontId="2" fillId="35" borderId="11" xfId="54" applyFont="1" applyFill="1" applyBorder="1" applyAlignment="1">
      <alignment horizontal="center" vertical="center" wrapText="1"/>
      <protection/>
    </xf>
    <xf numFmtId="0" fontId="2" fillId="35" borderId="40" xfId="54" applyFont="1" applyFill="1" applyBorder="1" applyAlignment="1">
      <alignment horizontal="center" vertical="center" wrapText="1"/>
      <protection/>
    </xf>
    <xf numFmtId="0" fontId="2" fillId="35" borderId="62" xfId="54" applyFont="1" applyFill="1" applyBorder="1" applyAlignment="1">
      <alignment horizontal="center" vertical="center" wrapText="1"/>
      <protection/>
    </xf>
    <xf numFmtId="49" fontId="3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28" xfId="0" applyFont="1" applyFill="1" applyBorder="1" applyAlignment="1">
      <alignment horizontal="center"/>
    </xf>
    <xf numFmtId="0" fontId="25" fillId="0" borderId="60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/>
    </xf>
    <xf numFmtId="1" fontId="25" fillId="0" borderId="60" xfId="0" applyNumberFormat="1" applyFont="1" applyFill="1" applyBorder="1" applyAlignment="1">
      <alignment horizontal="center"/>
    </xf>
    <xf numFmtId="49" fontId="36" fillId="0" borderId="10" xfId="0" applyNumberFormat="1" applyFont="1" applyFill="1" applyBorder="1" applyAlignment="1" applyProtection="1">
      <alignment horizontal="center" vertical="center" wrapText="1"/>
      <protection/>
    </xf>
    <xf numFmtId="49" fontId="37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54" xfId="54" applyNumberFormat="1" applyFont="1" applyFill="1" applyBorder="1" applyAlignment="1">
      <alignment vertical="center" wrapText="1"/>
      <protection/>
    </xf>
    <xf numFmtId="196" fontId="2" fillId="0" borderId="54" xfId="54" applyNumberFormat="1" applyFont="1" applyFill="1" applyBorder="1" applyAlignment="1" applyProtection="1">
      <alignment horizontal="left" vertical="center"/>
      <protection/>
    </xf>
    <xf numFmtId="0" fontId="6" fillId="0" borderId="54" xfId="54" applyNumberFormat="1" applyFont="1" applyFill="1" applyBorder="1" applyAlignment="1" applyProtection="1">
      <alignment horizontal="left" vertical="center"/>
      <protection/>
    </xf>
    <xf numFmtId="0" fontId="2" fillId="0" borderId="54" xfId="54" applyNumberFormat="1" applyFont="1" applyFill="1" applyBorder="1" applyAlignment="1" applyProtection="1">
      <alignment horizontal="left" vertical="center"/>
      <protection/>
    </xf>
    <xf numFmtId="49" fontId="2" fillId="0" borderId="54" xfId="54" applyNumberFormat="1" applyFont="1" applyFill="1" applyBorder="1" applyAlignment="1">
      <alignment horizontal="left" vertical="center" wrapText="1"/>
      <protection/>
    </xf>
    <xf numFmtId="0" fontId="2" fillId="0" borderId="108" xfId="0" applyFont="1" applyBorder="1" applyAlignment="1">
      <alignment horizontal="center" wrapText="1"/>
    </xf>
    <xf numFmtId="0" fontId="2" fillId="0" borderId="108" xfId="0" applyFont="1" applyBorder="1" applyAlignment="1">
      <alignment horizontal="center"/>
    </xf>
    <xf numFmtId="0" fontId="2" fillId="0" borderId="109" xfId="0" applyFont="1" applyBorder="1" applyAlignment="1">
      <alignment horizontal="center"/>
    </xf>
    <xf numFmtId="0" fontId="39" fillId="0" borderId="85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3" xfId="0" applyFont="1" applyBorder="1" applyAlignment="1">
      <alignment horizontal="center" wrapText="1"/>
    </xf>
    <xf numFmtId="0" fontId="2" fillId="0" borderId="109" xfId="0" applyFont="1" applyBorder="1" applyAlignment="1">
      <alignment horizontal="center" wrapText="1"/>
    </xf>
    <xf numFmtId="0" fontId="2" fillId="0" borderId="85" xfId="0" applyFont="1" applyBorder="1" applyAlignment="1">
      <alignment horizontal="center"/>
    </xf>
    <xf numFmtId="0" fontId="2" fillId="0" borderId="108" xfId="0" applyFont="1" applyBorder="1" applyAlignment="1">
      <alignment/>
    </xf>
    <xf numFmtId="0" fontId="38" fillId="0" borderId="85" xfId="0" applyFont="1" applyBorder="1" applyAlignment="1">
      <alignment horizontal="center"/>
    </xf>
    <xf numFmtId="0" fontId="2" fillId="0" borderId="52" xfId="0" applyFont="1" applyBorder="1" applyAlignment="1">
      <alignment horizontal="center" wrapText="1"/>
    </xf>
    <xf numFmtId="0" fontId="2" fillId="0" borderId="5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8" fillId="0" borderId="86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4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2" fillId="0" borderId="52" xfId="0" applyFont="1" applyBorder="1" applyAlignment="1">
      <alignment/>
    </xf>
    <xf numFmtId="0" fontId="2" fillId="0" borderId="85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109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108" xfId="0" applyFont="1" applyBorder="1" applyAlignment="1">
      <alignment horizontal="center"/>
    </xf>
    <xf numFmtId="49" fontId="25" fillId="36" borderId="25" xfId="0" applyNumberFormat="1" applyFont="1" applyFill="1" applyBorder="1" applyAlignment="1" applyProtection="1">
      <alignment horizontal="center" vertical="center"/>
      <protection/>
    </xf>
    <xf numFmtId="0" fontId="25" fillId="36" borderId="54" xfId="0" applyNumberFormat="1" applyFont="1" applyFill="1" applyBorder="1" applyAlignment="1" applyProtection="1">
      <alignment horizontal="left" vertical="center" wrapText="1"/>
      <protection/>
    </xf>
    <xf numFmtId="0" fontId="25" fillId="36" borderId="12" xfId="0" applyNumberFormat="1" applyFont="1" applyFill="1" applyBorder="1" applyAlignment="1" applyProtection="1">
      <alignment horizontal="center" vertical="center"/>
      <protection/>
    </xf>
    <xf numFmtId="0" fontId="25" fillId="36" borderId="10" xfId="0" applyNumberFormat="1" applyFont="1" applyFill="1" applyBorder="1" applyAlignment="1" applyProtection="1">
      <alignment horizontal="center" vertical="center"/>
      <protection/>
    </xf>
    <xf numFmtId="0" fontId="25" fillId="36" borderId="13" xfId="0" applyNumberFormat="1" applyFont="1" applyFill="1" applyBorder="1" applyAlignment="1" applyProtection="1">
      <alignment horizontal="center" vertical="center"/>
      <protection/>
    </xf>
    <xf numFmtId="198" fontId="25" fillId="36" borderId="25" xfId="0" applyNumberFormat="1" applyFont="1" applyFill="1" applyBorder="1" applyAlignment="1">
      <alignment horizontal="center"/>
    </xf>
    <xf numFmtId="0" fontId="26" fillId="36" borderId="36" xfId="0" applyFont="1" applyFill="1" applyBorder="1" applyAlignment="1">
      <alignment horizontal="center"/>
    </xf>
    <xf numFmtId="0" fontId="25" fillId="36" borderId="60" xfId="0" applyFont="1" applyFill="1" applyBorder="1" applyAlignment="1">
      <alignment horizontal="center"/>
    </xf>
    <xf numFmtId="0" fontId="25" fillId="36" borderId="10" xfId="0" applyFont="1" applyFill="1" applyBorder="1" applyAlignment="1">
      <alignment horizontal="center"/>
    </xf>
    <xf numFmtId="0" fontId="25" fillId="36" borderId="13" xfId="0" applyFont="1" applyFill="1" applyBorder="1" applyAlignment="1">
      <alignment horizontal="center"/>
    </xf>
    <xf numFmtId="0" fontId="25" fillId="36" borderId="12" xfId="0" applyFont="1" applyFill="1" applyBorder="1" applyAlignment="1">
      <alignment horizontal="center"/>
    </xf>
    <xf numFmtId="1" fontId="25" fillId="36" borderId="12" xfId="0" applyNumberFormat="1" applyFont="1" applyFill="1" applyBorder="1" applyAlignment="1">
      <alignment horizontal="center"/>
    </xf>
    <xf numFmtId="1" fontId="25" fillId="36" borderId="10" xfId="0" applyNumberFormat="1" applyFont="1" applyFill="1" applyBorder="1" applyAlignment="1">
      <alignment horizontal="center"/>
    </xf>
    <xf numFmtId="0" fontId="2" fillId="36" borderId="108" xfId="0" applyFont="1" applyFill="1" applyBorder="1" applyAlignment="1">
      <alignment horizontal="center"/>
    </xf>
    <xf numFmtId="0" fontId="26" fillId="36" borderId="12" xfId="0" applyFont="1" applyFill="1" applyBorder="1" applyAlignment="1">
      <alignment horizontal="left" vertical="top" wrapText="1"/>
    </xf>
    <xf numFmtId="0" fontId="26" fillId="36" borderId="10" xfId="0" applyFont="1" applyFill="1" applyBorder="1" applyAlignment="1">
      <alignment horizontal="left" vertical="top" wrapText="1"/>
    </xf>
    <xf numFmtId="0" fontId="26" fillId="36" borderId="13" xfId="0" applyFont="1" applyFill="1" applyBorder="1" applyAlignment="1">
      <alignment horizontal="left" vertical="top" wrapText="1"/>
    </xf>
    <xf numFmtId="196" fontId="8" fillId="36" borderId="0" xfId="0" applyNumberFormat="1" applyFont="1" applyFill="1" applyBorder="1" applyAlignment="1" applyProtection="1">
      <alignment vertical="center"/>
      <protection/>
    </xf>
    <xf numFmtId="49" fontId="100" fillId="0" borderId="25" xfId="0" applyNumberFormat="1" applyFont="1" applyFill="1" applyBorder="1" applyAlignment="1" applyProtection="1">
      <alignment horizontal="center" vertical="center"/>
      <protection/>
    </xf>
    <xf numFmtId="0" fontId="100" fillId="0" borderId="66" xfId="0" applyNumberFormat="1" applyFont="1" applyFill="1" applyBorder="1" applyAlignment="1" applyProtection="1">
      <alignment horizontal="left" vertical="center" wrapText="1"/>
      <protection/>
    </xf>
    <xf numFmtId="0" fontId="109" fillId="0" borderId="12" xfId="0" applyNumberFormat="1" applyFont="1" applyFill="1" applyBorder="1" applyAlignment="1" applyProtection="1">
      <alignment horizontal="center" vertical="center"/>
      <protection/>
    </xf>
    <xf numFmtId="0" fontId="109" fillId="0" borderId="10" xfId="0" applyNumberFormat="1" applyFont="1" applyFill="1" applyBorder="1" applyAlignment="1" applyProtection="1">
      <alignment horizontal="center" vertical="center"/>
      <protection/>
    </xf>
    <xf numFmtId="0" fontId="109" fillId="0" borderId="13" xfId="0" applyNumberFormat="1" applyFont="1" applyFill="1" applyBorder="1" applyAlignment="1" applyProtection="1">
      <alignment horizontal="center" vertical="center"/>
      <protection/>
    </xf>
    <xf numFmtId="201" fontId="100" fillId="0" borderId="66" xfId="0" applyNumberFormat="1" applyFont="1" applyFill="1" applyBorder="1" applyAlignment="1" applyProtection="1">
      <alignment horizontal="center" vertical="center"/>
      <protection/>
    </xf>
    <xf numFmtId="0" fontId="100" fillId="0" borderId="12" xfId="0" applyFont="1" applyFill="1" applyBorder="1" applyAlignment="1">
      <alignment horizontal="center" vertical="center" wrapText="1"/>
    </xf>
    <xf numFmtId="0" fontId="100" fillId="0" borderId="10" xfId="0" applyNumberFormat="1" applyFont="1" applyFill="1" applyBorder="1" applyAlignment="1" applyProtection="1">
      <alignment horizontal="center" vertical="center"/>
      <protection/>
    </xf>
    <xf numFmtId="1" fontId="100" fillId="0" borderId="13" xfId="0" applyNumberFormat="1" applyFont="1" applyFill="1" applyBorder="1" applyAlignment="1">
      <alignment horizontal="center" vertical="center" wrapText="1"/>
    </xf>
    <xf numFmtId="198" fontId="110" fillId="0" borderId="48" xfId="0" applyNumberFormat="1" applyFont="1" applyFill="1" applyBorder="1" applyAlignment="1" applyProtection="1">
      <alignment horizontal="center" vertical="center"/>
      <protection/>
    </xf>
    <xf numFmtId="0" fontId="110" fillId="0" borderId="10" xfId="0" applyNumberFormat="1" applyFont="1" applyFill="1" applyBorder="1" applyAlignment="1" applyProtection="1">
      <alignment horizontal="center" vertical="center"/>
      <protection/>
    </xf>
    <xf numFmtId="0" fontId="110" fillId="0" borderId="11" xfId="0" applyNumberFormat="1" applyFont="1" applyFill="1" applyBorder="1" applyAlignment="1" applyProtection="1">
      <alignment horizontal="center" vertical="center"/>
      <protection/>
    </xf>
    <xf numFmtId="198" fontId="100" fillId="0" borderId="12" xfId="0" applyNumberFormat="1" applyFont="1" applyFill="1" applyBorder="1" applyAlignment="1" applyProtection="1">
      <alignment horizontal="center" vertical="center"/>
      <protection/>
    </xf>
    <xf numFmtId="0" fontId="100" fillId="0" borderId="13" xfId="0" applyNumberFormat="1" applyFont="1" applyFill="1" applyBorder="1" applyAlignment="1">
      <alignment horizontal="center" vertical="center" wrapText="1"/>
    </xf>
    <xf numFmtId="0" fontId="100" fillId="0" borderId="48" xfId="0" applyNumberFormat="1" applyFont="1" applyFill="1" applyBorder="1" applyAlignment="1">
      <alignment horizontal="center" vertical="center" wrapText="1"/>
    </xf>
    <xf numFmtId="0" fontId="100" fillId="0" borderId="10" xfId="0" applyNumberFormat="1" applyFont="1" applyFill="1" applyBorder="1" applyAlignment="1">
      <alignment horizontal="center" vertical="center" wrapText="1"/>
    </xf>
    <xf numFmtId="0" fontId="100" fillId="0" borderId="11" xfId="0" applyNumberFormat="1" applyFont="1" applyFill="1" applyBorder="1" applyAlignment="1">
      <alignment horizontal="center" vertical="center" wrapText="1"/>
    </xf>
    <xf numFmtId="0" fontId="100" fillId="0" borderId="12" xfId="0" applyNumberFormat="1" applyFont="1" applyFill="1" applyBorder="1" applyAlignment="1">
      <alignment horizontal="center" vertical="center" wrapText="1"/>
    </xf>
    <xf numFmtId="196" fontId="111" fillId="0" borderId="0" xfId="0" applyNumberFormat="1" applyFont="1" applyFill="1" applyBorder="1" applyAlignment="1" applyProtection="1">
      <alignment vertical="center"/>
      <protection/>
    </xf>
    <xf numFmtId="1" fontId="100" fillId="0" borderId="31" xfId="0" applyNumberFormat="1" applyFont="1" applyFill="1" applyBorder="1" applyAlignment="1" applyProtection="1">
      <alignment horizontal="center" vertical="center" wrapText="1"/>
      <protection/>
    </xf>
    <xf numFmtId="1" fontId="100" fillId="0" borderId="28" xfId="0" applyNumberFormat="1" applyFont="1" applyFill="1" applyBorder="1" applyAlignment="1" applyProtection="1">
      <alignment horizontal="center" vertical="center" wrapText="1"/>
      <protection/>
    </xf>
    <xf numFmtId="0" fontId="100" fillId="0" borderId="13" xfId="0" applyFont="1" applyFill="1" applyBorder="1" applyAlignment="1">
      <alignment horizontal="center" vertical="center" wrapText="1"/>
    </xf>
    <xf numFmtId="0" fontId="25" fillId="0" borderId="30" xfId="0" applyNumberFormat="1" applyFont="1" applyFill="1" applyBorder="1" applyAlignment="1" applyProtection="1">
      <alignment horizontal="center" vertical="center" wrapText="1"/>
      <protection/>
    </xf>
    <xf numFmtId="49" fontId="36" fillId="0" borderId="75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center" vertical="center" wrapText="1"/>
    </xf>
    <xf numFmtId="49" fontId="36" fillId="0" borderId="115" xfId="0" applyNumberFormat="1" applyFont="1" applyFill="1" applyBorder="1" applyAlignment="1">
      <alignment horizontal="center" vertical="center" wrapText="1"/>
    </xf>
    <xf numFmtId="0" fontId="26" fillId="34" borderId="75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>
      <alignment horizontal="center" vertical="center" wrapText="1"/>
    </xf>
    <xf numFmtId="198" fontId="26" fillId="34" borderId="0" xfId="0" applyNumberFormat="1" applyFont="1" applyFill="1" applyBorder="1" applyAlignment="1">
      <alignment horizontal="center" vertical="center" wrapText="1"/>
    </xf>
    <xf numFmtId="1" fontId="26" fillId="34" borderId="0" xfId="0" applyNumberFormat="1" applyFont="1" applyFill="1" applyBorder="1" applyAlignment="1">
      <alignment horizontal="center" vertical="center" wrapText="1"/>
    </xf>
    <xf numFmtId="1" fontId="26" fillId="34" borderId="115" xfId="0" applyNumberFormat="1" applyFont="1" applyFill="1" applyBorder="1" applyAlignment="1">
      <alignment horizontal="center" vertical="center" wrapText="1"/>
    </xf>
    <xf numFmtId="198" fontId="26" fillId="37" borderId="44" xfId="0" applyNumberFormat="1" applyFont="1" applyFill="1" applyBorder="1" applyAlignment="1">
      <alignment horizontal="center" vertical="center" wrapText="1"/>
    </xf>
    <xf numFmtId="1" fontId="26" fillId="37" borderId="44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198" fontId="26" fillId="34" borderId="10" xfId="0" applyNumberFormat="1" applyFont="1" applyFill="1" applyBorder="1" applyAlignment="1">
      <alignment horizontal="center" vertical="center" wrapText="1"/>
    </xf>
    <xf numFmtId="1" fontId="26" fillId="34" borderId="10" xfId="0" applyNumberFormat="1" applyFont="1" applyFill="1" applyBorder="1" applyAlignment="1">
      <alignment horizontal="center" vertical="center" wrapText="1"/>
    </xf>
    <xf numFmtId="0" fontId="100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Border="1" applyAlignment="1">
      <alignment horizontal="center"/>
    </xf>
    <xf numFmtId="49" fontId="2" fillId="0" borderId="0" xfId="54" applyNumberFormat="1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25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49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wrapText="1"/>
    </xf>
    <xf numFmtId="49" fontId="2" fillId="34" borderId="25" xfId="0" applyNumberFormat="1" applyFont="1" applyFill="1" applyBorder="1" applyAlignment="1" applyProtection="1">
      <alignment horizontal="center" vertical="center"/>
      <protection/>
    </xf>
    <xf numFmtId="0" fontId="2" fillId="34" borderId="12" xfId="0" applyNumberFormat="1" applyFont="1" applyFill="1" applyBorder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13" xfId="0" applyNumberFormat="1" applyFont="1" applyFill="1" applyBorder="1" applyAlignment="1" applyProtection="1">
      <alignment horizontal="center" vertical="center"/>
      <protection/>
    </xf>
    <xf numFmtId="198" fontId="2" fillId="34" borderId="25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1" fontId="2" fillId="34" borderId="12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wrapText="1"/>
    </xf>
    <xf numFmtId="0" fontId="2" fillId="34" borderId="34" xfId="54" applyNumberFormat="1" applyFont="1" applyFill="1" applyBorder="1" applyAlignment="1" applyProtection="1">
      <alignment horizontal="center" vertical="center"/>
      <protection/>
    </xf>
    <xf numFmtId="0" fontId="2" fillId="34" borderId="30" xfId="54" applyNumberFormat="1" applyFont="1" applyFill="1" applyBorder="1" applyAlignment="1" applyProtection="1">
      <alignment horizontal="center" vertical="center"/>
      <protection/>
    </xf>
    <xf numFmtId="0" fontId="2" fillId="34" borderId="30" xfId="54" applyFont="1" applyFill="1" applyBorder="1" applyAlignment="1">
      <alignment horizontal="center" vertical="center" wrapText="1"/>
      <protection/>
    </xf>
    <xf numFmtId="0" fontId="2" fillId="34" borderId="10" xfId="54" applyFont="1" applyFill="1" applyBorder="1" applyAlignment="1">
      <alignment horizontal="center" vertical="center" wrapText="1"/>
      <protection/>
    </xf>
    <xf numFmtId="0" fontId="2" fillId="34" borderId="25" xfId="54" applyNumberFormat="1" applyFont="1" applyFill="1" applyBorder="1" applyAlignment="1" applyProtection="1">
      <alignment horizontal="center" vertical="center"/>
      <protection/>
    </xf>
    <xf numFmtId="0" fontId="2" fillId="34" borderId="10" xfId="54" applyNumberFormat="1" applyFont="1" applyFill="1" applyBorder="1" applyAlignment="1" applyProtection="1">
      <alignment horizontal="center" vertical="center"/>
      <protection/>
    </xf>
    <xf numFmtId="196" fontId="111" fillId="34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 applyProtection="1">
      <alignment horizontal="center" vertical="center"/>
      <protection/>
    </xf>
    <xf numFmtId="49" fontId="42" fillId="0" borderId="82" xfId="0" applyNumberFormat="1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196" fontId="6" fillId="0" borderId="31" xfId="0" applyNumberFormat="1" applyFont="1" applyFill="1" applyBorder="1" applyAlignment="1" applyProtection="1">
      <alignment horizontal="center" vertical="center" wrapText="1"/>
      <protection/>
    </xf>
    <xf numFmtId="198" fontId="6" fillId="0" borderId="82" xfId="0" applyNumberFormat="1" applyFont="1" applyFill="1" applyBorder="1" applyAlignment="1" applyProtection="1">
      <alignment horizontal="center" vertical="center"/>
      <protection/>
    </xf>
    <xf numFmtId="1" fontId="6" fillId="0" borderId="29" xfId="0" applyNumberFormat="1" applyFont="1" applyFill="1" applyBorder="1" applyAlignment="1" applyProtection="1">
      <alignment horizontal="center" vertical="center"/>
      <protection/>
    </xf>
    <xf numFmtId="1" fontId="6" fillId="0" borderId="30" xfId="0" applyNumberFormat="1" applyFont="1" applyFill="1" applyBorder="1" applyAlignment="1" applyProtection="1">
      <alignment horizontal="center" vertical="center"/>
      <protection/>
    </xf>
    <xf numFmtId="1" fontId="6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96" fontId="8" fillId="0" borderId="45" xfId="0" applyNumberFormat="1" applyFont="1" applyFill="1" applyBorder="1" applyAlignment="1" applyProtection="1">
      <alignment vertical="center"/>
      <protection/>
    </xf>
    <xf numFmtId="196" fontId="8" fillId="0" borderId="30" xfId="0" applyNumberFormat="1" applyFont="1" applyFill="1" applyBorder="1" applyAlignment="1" applyProtection="1">
      <alignment vertical="center"/>
      <protection/>
    </xf>
    <xf numFmtId="196" fontId="8" fillId="0" borderId="46" xfId="0" applyNumberFormat="1" applyFont="1" applyFill="1" applyBorder="1" applyAlignment="1" applyProtection="1">
      <alignment vertical="center"/>
      <protection/>
    </xf>
    <xf numFmtId="196" fontId="8" fillId="0" borderId="29" xfId="0" applyNumberFormat="1" applyFont="1" applyFill="1" applyBorder="1" applyAlignment="1" applyProtection="1">
      <alignment vertical="center"/>
      <protection/>
    </xf>
    <xf numFmtId="196" fontId="8" fillId="0" borderId="31" xfId="0" applyNumberFormat="1" applyFont="1" applyFill="1" applyBorder="1" applyAlignment="1" applyProtection="1">
      <alignment vertical="center"/>
      <protection/>
    </xf>
    <xf numFmtId="49" fontId="43" fillId="0" borderId="66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96" fontId="2" fillId="0" borderId="13" xfId="0" applyNumberFormat="1" applyFont="1" applyFill="1" applyBorder="1" applyAlignment="1" applyProtection="1">
      <alignment horizontal="center" vertical="center" wrapText="1"/>
      <protection/>
    </xf>
    <xf numFmtId="198" fontId="2" fillId="0" borderId="66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96" fontId="8" fillId="0" borderId="48" xfId="0" applyNumberFormat="1" applyFont="1" applyFill="1" applyBorder="1" applyAlignment="1" applyProtection="1">
      <alignment vertical="center"/>
      <protection/>
    </xf>
    <xf numFmtId="196" fontId="8" fillId="0" borderId="10" xfId="0" applyNumberFormat="1" applyFont="1" applyFill="1" applyBorder="1" applyAlignment="1" applyProtection="1">
      <alignment vertical="center"/>
      <protection/>
    </xf>
    <xf numFmtId="196" fontId="8" fillId="0" borderId="11" xfId="0" applyNumberFormat="1" applyFont="1" applyFill="1" applyBorder="1" applyAlignment="1" applyProtection="1">
      <alignment vertical="center"/>
      <protection/>
    </xf>
    <xf numFmtId="196" fontId="8" fillId="0" borderId="12" xfId="0" applyNumberFormat="1" applyFont="1" applyFill="1" applyBorder="1" applyAlignment="1" applyProtection="1">
      <alignment vertical="center"/>
      <protection/>
    </xf>
    <xf numFmtId="196" fontId="8" fillId="0" borderId="13" xfId="0" applyNumberFormat="1" applyFont="1" applyFill="1" applyBorder="1" applyAlignment="1" applyProtection="1">
      <alignment vertical="center"/>
      <protection/>
    </xf>
    <xf numFmtId="198" fontId="2" fillId="0" borderId="66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>
      <alignment horizontal="center" vertical="center" wrapText="1"/>
    </xf>
    <xf numFmtId="49" fontId="43" fillId="0" borderId="83" xfId="0" applyNumberFormat="1" applyFont="1" applyFill="1" applyBorder="1" applyAlignment="1">
      <alignment vertical="center" wrapText="1"/>
    </xf>
    <xf numFmtId="0" fontId="2" fillId="0" borderId="39" xfId="0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196" fontId="2" fillId="0" borderId="41" xfId="0" applyNumberFormat="1" applyFont="1" applyFill="1" applyBorder="1" applyAlignment="1" applyProtection="1">
      <alignment horizontal="center" vertical="center" wrapText="1"/>
      <protection/>
    </xf>
    <xf numFmtId="198" fontId="2" fillId="0" borderId="83" xfId="0" applyNumberFormat="1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196" fontId="8" fillId="0" borderId="61" xfId="0" applyNumberFormat="1" applyFont="1" applyFill="1" applyBorder="1" applyAlignment="1" applyProtection="1">
      <alignment vertical="center"/>
      <protection/>
    </xf>
    <xf numFmtId="196" fontId="8" fillId="0" borderId="40" xfId="0" applyNumberFormat="1" applyFont="1" applyFill="1" applyBorder="1" applyAlignment="1" applyProtection="1">
      <alignment vertical="center"/>
      <protection/>
    </xf>
    <xf numFmtId="196" fontId="8" fillId="0" borderId="62" xfId="0" applyNumberFormat="1" applyFont="1" applyFill="1" applyBorder="1" applyAlignment="1" applyProtection="1">
      <alignment vertical="center"/>
      <protection/>
    </xf>
    <xf numFmtId="196" fontId="8" fillId="0" borderId="39" xfId="0" applyNumberFormat="1" applyFont="1" applyFill="1" applyBorder="1" applyAlignment="1" applyProtection="1">
      <alignment vertical="center"/>
      <protection/>
    </xf>
    <xf numFmtId="196" fontId="8" fillId="0" borderId="41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93" xfId="0" applyNumberFormat="1" applyFont="1" applyFill="1" applyBorder="1" applyAlignment="1" applyProtection="1">
      <alignment horizontal="center" vertical="center"/>
      <protection/>
    </xf>
    <xf numFmtId="49" fontId="2" fillId="0" borderId="34" xfId="0" applyNumberFormat="1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196" fontId="6" fillId="0" borderId="46" xfId="0" applyNumberFormat="1" applyFont="1" applyFill="1" applyBorder="1" applyAlignment="1" applyProtection="1">
      <alignment horizontal="center" vertical="center"/>
      <protection/>
    </xf>
    <xf numFmtId="201" fontId="6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49" fontId="2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97" fontId="38" fillId="0" borderId="11" xfId="0" applyNumberFormat="1" applyFont="1" applyFill="1" applyBorder="1" applyAlignment="1" applyProtection="1">
      <alignment horizontal="center" vertical="center"/>
      <protection/>
    </xf>
    <xf numFmtId="201" fontId="6" fillId="0" borderId="25" xfId="0" applyNumberFormat="1" applyFont="1" applyFill="1" applyBorder="1" applyAlignment="1" applyProtection="1">
      <alignment horizontal="center" vertical="center"/>
      <protection/>
    </xf>
    <xf numFmtId="196" fontId="2" fillId="0" borderId="13" xfId="0" applyNumberFormat="1" applyFont="1" applyFill="1" applyBorder="1" applyAlignment="1" applyProtection="1">
      <alignment vertical="center"/>
      <protection/>
    </xf>
    <xf numFmtId="1" fontId="2" fillId="0" borderId="11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 applyProtection="1">
      <alignment horizontal="center" vertical="center"/>
      <protection/>
    </xf>
    <xf numFmtId="49" fontId="2" fillId="0" borderId="35" xfId="0" applyNumberFormat="1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196" fontId="6" fillId="0" borderId="57" xfId="0" applyNumberFormat="1" applyFont="1" applyFill="1" applyBorder="1" applyAlignment="1" applyProtection="1">
      <alignment horizontal="center" vertical="center" wrapText="1"/>
      <protection/>
    </xf>
    <xf numFmtId="198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56" xfId="0" applyNumberFormat="1" applyFont="1" applyFill="1" applyBorder="1" applyAlignment="1" applyProtection="1">
      <alignment horizontal="center" vertical="center"/>
      <protection/>
    </xf>
    <xf numFmtId="0" fontId="2" fillId="0" borderId="57" xfId="0" applyNumberFormat="1" applyFont="1" applyFill="1" applyBorder="1" applyAlignment="1" applyProtection="1">
      <alignment horizontal="center" vertical="center"/>
      <protection/>
    </xf>
    <xf numFmtId="196" fontId="8" fillId="0" borderId="14" xfId="0" applyNumberFormat="1" applyFont="1" applyFill="1" applyBorder="1" applyAlignment="1" applyProtection="1">
      <alignment vertical="center"/>
      <protection/>
    </xf>
    <xf numFmtId="196" fontId="8" fillId="0" borderId="15" xfId="0" applyNumberFormat="1" applyFont="1" applyFill="1" applyBorder="1" applyAlignment="1" applyProtection="1">
      <alignment vertical="center"/>
      <protection/>
    </xf>
    <xf numFmtId="196" fontId="8" fillId="0" borderId="16" xfId="0" applyNumberFormat="1" applyFont="1" applyFill="1" applyBorder="1" applyAlignment="1" applyProtection="1">
      <alignment vertical="center"/>
      <protection/>
    </xf>
    <xf numFmtId="198" fontId="6" fillId="0" borderId="63" xfId="0" applyNumberFormat="1" applyFont="1" applyFill="1" applyBorder="1" applyAlignment="1" applyProtection="1">
      <alignment horizontal="center" vertical="center"/>
      <protection/>
    </xf>
    <xf numFmtId="1" fontId="6" fillId="0" borderId="105" xfId="0" applyNumberFormat="1" applyFont="1" applyFill="1" applyBorder="1" applyAlignment="1" applyProtection="1">
      <alignment horizontal="center" vertical="center"/>
      <protection/>
    </xf>
    <xf numFmtId="1" fontId="6" fillId="0" borderId="99" xfId="0" applyNumberFormat="1" applyFont="1" applyFill="1" applyBorder="1" applyAlignment="1" applyProtection="1">
      <alignment horizontal="center" vertical="center"/>
      <protection/>
    </xf>
    <xf numFmtId="1" fontId="6" fillId="0" borderId="106" xfId="0" applyNumberFormat="1" applyFont="1" applyFill="1" applyBorder="1" applyAlignment="1" applyProtection="1">
      <alignment horizontal="center" vertical="center"/>
      <protection/>
    </xf>
    <xf numFmtId="1" fontId="6" fillId="0" borderId="98" xfId="0" applyNumberFormat="1" applyFont="1" applyFill="1" applyBorder="1" applyAlignment="1" applyProtection="1">
      <alignment horizontal="center" vertical="center"/>
      <protection/>
    </xf>
    <xf numFmtId="49" fontId="6" fillId="0" borderId="44" xfId="0" applyNumberFormat="1" applyFont="1" applyFill="1" applyBorder="1" applyAlignment="1" applyProtection="1">
      <alignment horizontal="center" vertical="center"/>
      <protection/>
    </xf>
    <xf numFmtId="49" fontId="6" fillId="0" borderId="34" xfId="0" applyNumberFormat="1" applyFont="1" applyFill="1" applyBorder="1" applyAlignment="1">
      <alignment horizontal="left" vertical="center" wrapText="1"/>
    </xf>
    <xf numFmtId="197" fontId="38" fillId="0" borderId="46" xfId="0" applyNumberFormat="1" applyFont="1" applyFill="1" applyBorder="1" applyAlignment="1" applyProtection="1">
      <alignment horizontal="center" vertical="center"/>
      <protection/>
    </xf>
    <xf numFmtId="198" fontId="6" fillId="0" borderId="34" xfId="0" applyNumberFormat="1" applyFont="1" applyFill="1" applyBorder="1" applyAlignment="1" applyProtection="1">
      <alignment horizontal="center" vertical="center"/>
      <protection/>
    </xf>
    <xf numFmtId="213" fontId="6" fillId="0" borderId="46" xfId="0" applyNumberFormat="1" applyFont="1" applyFill="1" applyBorder="1" applyAlignment="1">
      <alignment horizontal="center" vertical="center" wrapText="1"/>
    </xf>
    <xf numFmtId="198" fontId="2" fillId="0" borderId="30" xfId="0" applyNumberFormat="1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left" vertical="center" wrapText="1"/>
    </xf>
    <xf numFmtId="0" fontId="2" fillId="0" borderId="48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2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66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56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198" fontId="6" fillId="0" borderId="49" xfId="0" applyNumberFormat="1" applyFont="1" applyFill="1" applyBorder="1" applyAlignment="1" applyProtection="1">
      <alignment horizontal="center" vertical="center"/>
      <protection/>
    </xf>
    <xf numFmtId="1" fontId="6" fillId="0" borderId="49" xfId="0" applyNumberFormat="1" applyFont="1" applyFill="1" applyBorder="1" applyAlignment="1" applyProtection="1">
      <alignment horizontal="center" vertical="center"/>
      <protection/>
    </xf>
    <xf numFmtId="1" fontId="6" fillId="0" borderId="87" xfId="0" applyNumberFormat="1" applyFont="1" applyFill="1" applyBorder="1" applyAlignment="1" applyProtection="1">
      <alignment horizontal="center" vertical="center"/>
      <protection/>
    </xf>
    <xf numFmtId="213" fontId="6" fillId="0" borderId="111" xfId="0" applyNumberFormat="1" applyFont="1" applyFill="1" applyBorder="1" applyAlignment="1">
      <alignment horizontal="center" vertical="center" wrapText="1"/>
    </xf>
    <xf numFmtId="213" fontId="2" fillId="0" borderId="112" xfId="0" applyNumberFormat="1" applyFont="1" applyFill="1" applyBorder="1" applyAlignment="1">
      <alignment horizontal="center" vertical="center" wrapText="1"/>
    </xf>
    <xf numFmtId="213" fontId="2" fillId="0" borderId="49" xfId="0" applyNumberFormat="1" applyFont="1" applyFill="1" applyBorder="1" applyAlignment="1">
      <alignment horizontal="center" vertical="center" wrapText="1"/>
    </xf>
    <xf numFmtId="213" fontId="2" fillId="0" borderId="67" xfId="0" applyNumberFormat="1" applyFont="1" applyFill="1" applyBorder="1" applyAlignment="1">
      <alignment horizontal="center" vertical="center" wrapText="1"/>
    </xf>
    <xf numFmtId="213" fontId="2" fillId="0" borderId="114" xfId="0" applyNumberFormat="1" applyFont="1" applyFill="1" applyBorder="1" applyAlignment="1">
      <alignment horizontal="center" vertical="center" wrapText="1"/>
    </xf>
    <xf numFmtId="198" fontId="6" fillId="0" borderId="113" xfId="0" applyNumberFormat="1" applyFont="1" applyFill="1" applyBorder="1" applyAlignment="1" applyProtection="1">
      <alignment horizontal="center" vertical="center"/>
      <protection/>
    </xf>
    <xf numFmtId="1" fontId="6" fillId="0" borderId="113" xfId="0" applyNumberFormat="1" applyFont="1" applyFill="1" applyBorder="1" applyAlignment="1" applyProtection="1">
      <alignment horizontal="center" vertical="center"/>
      <protection/>
    </xf>
    <xf numFmtId="1" fontId="6" fillId="0" borderId="42" xfId="0" applyNumberFormat="1" applyFont="1" applyFill="1" applyBorder="1" applyAlignment="1" applyProtection="1">
      <alignment horizontal="center" vertical="center"/>
      <protection/>
    </xf>
    <xf numFmtId="1" fontId="6" fillId="10" borderId="43" xfId="0" applyNumberFormat="1" applyFont="1" applyFill="1" applyBorder="1" applyAlignment="1" applyProtection="1">
      <alignment horizontal="center" vertical="center"/>
      <protection/>
    </xf>
    <xf numFmtId="198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09" xfId="0" applyNumberFormat="1" applyFont="1" applyFill="1" applyBorder="1" applyAlignment="1" applyProtection="1">
      <alignment horizontal="center" vertical="center"/>
      <protection/>
    </xf>
    <xf numFmtId="1" fontId="6" fillId="0" borderId="110" xfId="0" applyNumberFormat="1" applyFont="1" applyFill="1" applyBorder="1" applyAlignment="1" applyProtection="1">
      <alignment horizontal="center" vertical="center"/>
      <protection/>
    </xf>
    <xf numFmtId="1" fontId="6" fillId="0" borderId="79" xfId="0" applyNumberFormat="1" applyFont="1" applyFill="1" applyBorder="1" applyAlignment="1" applyProtection="1">
      <alignment horizontal="center" vertical="center"/>
      <protection/>
    </xf>
    <xf numFmtId="1" fontId="6" fillId="0" borderId="115" xfId="0" applyNumberFormat="1" applyFont="1" applyFill="1" applyBorder="1" applyAlignment="1" applyProtection="1">
      <alignment horizontal="center" vertical="center"/>
      <protection/>
    </xf>
    <xf numFmtId="198" fontId="6" fillId="0" borderId="50" xfId="0" applyNumberFormat="1" applyFont="1" applyFill="1" applyBorder="1" applyAlignment="1" applyProtection="1">
      <alignment horizontal="center" vertical="center"/>
      <protection/>
    </xf>
    <xf numFmtId="1" fontId="6" fillId="0" borderId="50" xfId="0" applyNumberFormat="1" applyFont="1" applyFill="1" applyBorder="1" applyAlignment="1" applyProtection="1">
      <alignment horizontal="center" vertical="center"/>
      <protection/>
    </xf>
    <xf numFmtId="198" fontId="6" fillId="0" borderId="42" xfId="0" applyNumberFormat="1" applyFont="1" applyFill="1" applyBorder="1" applyAlignment="1" applyProtection="1">
      <alignment horizontal="center" vertical="center"/>
      <protection/>
    </xf>
    <xf numFmtId="1" fontId="6" fillId="0" borderId="51" xfId="0" applyNumberFormat="1" applyFont="1" applyFill="1" applyBorder="1" applyAlignment="1" applyProtection="1">
      <alignment horizontal="center" vertical="center"/>
      <protection/>
    </xf>
    <xf numFmtId="1" fontId="6" fillId="0" borderId="52" xfId="0" applyNumberFormat="1" applyFont="1" applyFill="1" applyBorder="1" applyAlignment="1" applyProtection="1">
      <alignment horizontal="center" vertical="center"/>
      <protection/>
    </xf>
    <xf numFmtId="49" fontId="6" fillId="0" borderId="86" xfId="0" applyNumberFormat="1" applyFont="1" applyFill="1" applyBorder="1" applyAlignment="1" applyProtection="1">
      <alignment horizontal="center" vertical="center"/>
      <protection/>
    </xf>
    <xf numFmtId="49" fontId="2" fillId="0" borderId="64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50" xfId="0" applyNumberFormat="1" applyFont="1" applyFill="1" applyBorder="1" applyAlignment="1" applyProtection="1">
      <alignment horizontal="center" vertical="center"/>
      <protection/>
    </xf>
    <xf numFmtId="1" fontId="2" fillId="0" borderId="22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117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38" fillId="0" borderId="20" xfId="0" applyNumberFormat="1" applyFont="1" applyFill="1" applyBorder="1" applyAlignment="1" applyProtection="1">
      <alignment horizontal="center" vertical="center"/>
      <protection/>
    </xf>
    <xf numFmtId="0" fontId="38" fillId="0" borderId="21" xfId="0" applyNumberFormat="1" applyFont="1" applyFill="1" applyBorder="1" applyAlignment="1" applyProtection="1">
      <alignment horizontal="center" vertical="center"/>
      <protection/>
    </xf>
    <xf numFmtId="0" fontId="38" fillId="0" borderId="118" xfId="0" applyNumberFormat="1" applyFont="1" applyFill="1" applyBorder="1" applyAlignment="1" applyProtection="1">
      <alignment horizontal="center" vertical="center"/>
      <protection/>
    </xf>
    <xf numFmtId="0" fontId="38" fillId="0" borderId="117" xfId="0" applyNumberFormat="1" applyFont="1" applyFill="1" applyBorder="1" applyAlignment="1" applyProtection="1">
      <alignment horizontal="center" vertical="center"/>
      <protection/>
    </xf>
    <xf numFmtId="0" fontId="38" fillId="0" borderId="22" xfId="0" applyNumberFormat="1" applyFont="1" applyFill="1" applyBorder="1" applyAlignment="1" applyProtection="1">
      <alignment horizontal="center" vertical="center"/>
      <protection/>
    </xf>
    <xf numFmtId="49" fontId="6" fillId="0" borderId="60" xfId="0" applyNumberFormat="1" applyFont="1" applyFill="1" applyBorder="1" applyAlignment="1" applyProtection="1">
      <alignment horizontal="center" vertical="center"/>
      <protection/>
    </xf>
    <xf numFmtId="49" fontId="6" fillId="0" borderId="58" xfId="0" applyNumberFormat="1" applyFont="1" applyFill="1" applyBorder="1" applyAlignment="1">
      <alignment vertical="center" wrapText="1"/>
    </xf>
    <xf numFmtId="1" fontId="2" fillId="0" borderId="47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59" xfId="0" applyNumberFormat="1" applyFont="1" applyFill="1" applyBorder="1" applyAlignment="1">
      <alignment horizontal="center" vertical="center"/>
    </xf>
    <xf numFmtId="201" fontId="6" fillId="0" borderId="36" xfId="0" applyNumberFormat="1" applyFont="1" applyFill="1" applyBorder="1" applyAlignment="1" applyProtection="1">
      <alignment horizontal="center" vertical="center"/>
      <protection/>
    </xf>
    <xf numFmtId="1" fontId="6" fillId="0" borderId="60" xfId="0" applyNumberFormat="1" applyFont="1" applyFill="1" applyBorder="1" applyAlignment="1">
      <alignment horizontal="center" vertical="center"/>
    </xf>
    <xf numFmtId="1" fontId="6" fillId="0" borderId="37" xfId="0" applyNumberFormat="1" applyFont="1" applyFill="1" applyBorder="1" applyAlignment="1" applyProtection="1">
      <alignment horizontal="center" vertical="center"/>
      <protection/>
    </xf>
    <xf numFmtId="1" fontId="6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47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59" xfId="0" applyNumberFormat="1" applyFont="1" applyFill="1" applyBorder="1" applyAlignment="1">
      <alignment horizontal="center" vertical="center" wrapText="1"/>
    </xf>
    <xf numFmtId="0" fontId="2" fillId="0" borderId="60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>
      <alignment vertical="center" wrapText="1"/>
    </xf>
    <xf numFmtId="1" fontId="2" fillId="0" borderId="48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201" fontId="2" fillId="34" borderId="25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55" xfId="0" applyNumberFormat="1" applyFont="1" applyFill="1" applyBorder="1" applyAlignment="1">
      <alignment vertical="center" wrapText="1"/>
    </xf>
    <xf numFmtId="49" fontId="2" fillId="0" borderId="56" xfId="0" applyNumberFormat="1" applyFont="1" applyFill="1" applyBorder="1" applyAlignment="1">
      <alignment horizontal="center" vertical="center"/>
    </xf>
    <xf numFmtId="196" fontId="2" fillId="0" borderId="15" xfId="0" applyNumberFormat="1" applyFont="1" applyFill="1" applyBorder="1" applyAlignment="1" applyProtection="1">
      <alignment horizontal="center" vertical="center"/>
      <protection/>
    </xf>
    <xf numFmtId="196" fontId="6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57" xfId="0" applyNumberFormat="1" applyFont="1" applyFill="1" applyBorder="1" applyAlignment="1">
      <alignment horizontal="center" vertical="center"/>
    </xf>
    <xf numFmtId="201" fontId="2" fillId="34" borderId="35" xfId="0" applyNumberFormat="1" applyFont="1" applyFill="1" applyBorder="1" applyAlignment="1" applyProtection="1">
      <alignment horizontal="center" vertical="center"/>
      <protection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1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56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57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 applyProtection="1">
      <alignment horizontal="center" vertical="center"/>
      <protection/>
    </xf>
    <xf numFmtId="49" fontId="6" fillId="0" borderId="53" xfId="0" applyNumberFormat="1" applyFont="1" applyFill="1" applyBorder="1" applyAlignment="1">
      <alignment vertical="center" wrapText="1"/>
    </xf>
    <xf numFmtId="1" fontId="2" fillId="0" borderId="45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201" fontId="6" fillId="34" borderId="34" xfId="0" applyNumberFormat="1" applyFont="1" applyFill="1" applyBorder="1" applyAlignment="1" applyProtection="1">
      <alignment horizontal="center" vertical="center"/>
      <protection/>
    </xf>
    <xf numFmtId="201" fontId="6" fillId="0" borderId="29" xfId="0" applyNumberFormat="1" applyFont="1" applyFill="1" applyBorder="1" applyAlignment="1" applyProtection="1">
      <alignment horizontal="center" vertical="center"/>
      <protection/>
    </xf>
    <xf numFmtId="201" fontId="6" fillId="0" borderId="30" xfId="0" applyNumberFormat="1" applyFont="1" applyFill="1" applyBorder="1" applyAlignment="1" applyProtection="1">
      <alignment horizontal="center" vertical="center"/>
      <protection/>
    </xf>
    <xf numFmtId="201" fontId="6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48" xfId="0" applyNumberFormat="1" applyFont="1" applyFill="1" applyBorder="1" applyAlignment="1">
      <alignment horizontal="center" vertical="center" wrapText="1"/>
    </xf>
    <xf numFmtId="1" fontId="2" fillId="0" borderId="56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56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right" vertical="center"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46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30" xfId="0" applyNumberFormat="1" applyFont="1" applyFill="1" applyBorder="1" applyAlignment="1" applyProtection="1">
      <alignment horizontal="center" vertical="center"/>
      <protection/>
    </xf>
    <xf numFmtId="1" fontId="2" fillId="0" borderId="3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201" fontId="6" fillId="34" borderId="25" xfId="0" applyNumberFormat="1" applyFont="1" applyFill="1" applyBorder="1" applyAlignment="1" applyProtection="1">
      <alignment horizontal="center" vertical="center"/>
      <protection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57" xfId="0" applyNumberFormat="1" applyFont="1" applyFill="1" applyBorder="1" applyAlignment="1">
      <alignment horizontal="center" vertical="center"/>
    </xf>
    <xf numFmtId="201" fontId="6" fillId="34" borderId="35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198" fontId="2" fillId="34" borderId="35" xfId="0" applyNumberFormat="1" applyFont="1" applyFill="1" applyBorder="1" applyAlignment="1" applyProtection="1">
      <alignment horizontal="center" vertical="center"/>
      <protection/>
    </xf>
    <xf numFmtId="49" fontId="2" fillId="0" borderId="60" xfId="0" applyNumberFormat="1" applyFont="1" applyFill="1" applyBorder="1" applyAlignment="1" applyProtection="1">
      <alignment horizontal="center" vertical="center"/>
      <protection/>
    </xf>
    <xf numFmtId="49" fontId="2" fillId="0" borderId="58" xfId="0" applyNumberFormat="1" applyFont="1" applyFill="1" applyBorder="1" applyAlignment="1">
      <alignment vertical="center" wrapText="1"/>
    </xf>
    <xf numFmtId="0" fontId="2" fillId="0" borderId="47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201" fontId="6" fillId="34" borderId="36" xfId="0" applyNumberFormat="1" applyFont="1" applyFill="1" applyBorder="1" applyAlignment="1" applyProtection="1">
      <alignment horizontal="center" vertical="center"/>
      <protection/>
    </xf>
    <xf numFmtId="1" fontId="2" fillId="0" borderId="60" xfId="0" applyNumberFormat="1" applyFont="1" applyFill="1" applyBorder="1" applyAlignment="1">
      <alignment horizontal="center" vertical="center"/>
    </xf>
    <xf numFmtId="1" fontId="2" fillId="0" borderId="37" xfId="0" applyNumberFormat="1" applyFont="1" applyFill="1" applyBorder="1" applyAlignment="1" applyProtection="1">
      <alignment horizontal="center" vertical="center"/>
      <protection/>
    </xf>
    <xf numFmtId="1" fontId="2" fillId="0" borderId="37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right" vertical="center"/>
    </xf>
    <xf numFmtId="0" fontId="2" fillId="0" borderId="37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1" fontId="2" fillId="0" borderId="61" xfId="0" applyNumberFormat="1" applyFont="1" applyFill="1" applyBorder="1" applyAlignment="1">
      <alignment horizontal="center" vertical="center" wrapText="1"/>
    </xf>
    <xf numFmtId="0" fontId="2" fillId="0" borderId="62" xfId="0" applyNumberFormat="1" applyFont="1" applyFill="1" applyBorder="1" applyAlignment="1">
      <alignment horizontal="center" vertical="center" wrapText="1"/>
    </xf>
    <xf numFmtId="0" fontId="2" fillId="0" borderId="61" xfId="0" applyNumberFormat="1" applyFont="1" applyFill="1" applyBorder="1" applyAlignment="1">
      <alignment horizontal="center" vertical="center" wrapText="1"/>
    </xf>
    <xf numFmtId="198" fontId="6" fillId="0" borderId="65" xfId="0" applyNumberFormat="1" applyFont="1" applyFill="1" applyBorder="1" applyAlignment="1" applyProtection="1">
      <alignment horizontal="center" vertical="center"/>
      <protection/>
    </xf>
    <xf numFmtId="1" fontId="6" fillId="0" borderId="65" xfId="0" applyNumberFormat="1" applyFont="1" applyFill="1" applyBorder="1" applyAlignment="1" applyProtection="1">
      <alignment horizontal="center" vertical="center"/>
      <protection/>
    </xf>
    <xf numFmtId="0" fontId="6" fillId="10" borderId="6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 applyProtection="1">
      <alignment horizontal="center" vertical="center"/>
      <protection/>
    </xf>
    <xf numFmtId="49" fontId="6" fillId="0" borderId="82" xfId="0" applyNumberFormat="1" applyFont="1" applyFill="1" applyBorder="1" applyAlignment="1">
      <alignment vertical="center" wrapText="1"/>
    </xf>
    <xf numFmtId="0" fontId="2" fillId="0" borderId="31" xfId="0" applyNumberFormat="1" applyFont="1" applyFill="1" applyBorder="1" applyAlignment="1">
      <alignment horizontal="center" vertical="center"/>
    </xf>
    <xf numFmtId="205" fontId="6" fillId="0" borderId="82" xfId="0" applyNumberFormat="1" applyFont="1" applyFill="1" applyBorder="1" applyAlignment="1" applyProtection="1">
      <alignment horizontal="center" vertical="center"/>
      <protection/>
    </xf>
    <xf numFmtId="206" fontId="6" fillId="0" borderId="29" xfId="0" applyNumberFormat="1" applyFont="1" applyFill="1" applyBorder="1" applyAlignment="1" applyProtection="1">
      <alignment horizontal="center" vertical="center"/>
      <protection/>
    </xf>
    <xf numFmtId="206" fontId="6" fillId="0" borderId="30" xfId="0" applyNumberFormat="1" applyFont="1" applyFill="1" applyBorder="1" applyAlignment="1" applyProtection="1">
      <alignment horizontal="center" vertical="center"/>
      <protection/>
    </xf>
    <xf numFmtId="206" fontId="6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45" xfId="0" applyNumberFormat="1" applyFont="1" applyFill="1" applyBorder="1" applyAlignment="1" applyProtection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46" xfId="0" applyNumberFormat="1" applyFont="1" applyFill="1" applyBorder="1" applyAlignment="1" applyProtection="1">
      <alignment horizontal="center" vertical="center"/>
      <protection/>
    </xf>
    <xf numFmtId="0" fontId="6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46" xfId="0" applyNumberFormat="1" applyFont="1" applyFill="1" applyBorder="1" applyAlignment="1" applyProtection="1">
      <alignment horizontal="center" vertical="center"/>
      <protection/>
    </xf>
    <xf numFmtId="49" fontId="2" fillId="0" borderId="66" xfId="0" applyNumberFormat="1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201" fontId="2" fillId="0" borderId="66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35" xfId="0" applyNumberFormat="1" applyFont="1" applyFill="1" applyBorder="1" applyAlignment="1" applyProtection="1">
      <alignment horizontal="center" vertical="center"/>
      <protection/>
    </xf>
    <xf numFmtId="49" fontId="2" fillId="0" borderId="96" xfId="0" applyNumberFormat="1" applyFont="1" applyFill="1" applyBorder="1" applyAlignment="1">
      <alignment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201" fontId="2" fillId="0" borderId="96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36" xfId="0" applyNumberFormat="1" applyFont="1" applyFill="1" applyBorder="1" applyAlignment="1" applyProtection="1">
      <alignment horizontal="center" vertical="center"/>
      <protection/>
    </xf>
    <xf numFmtId="49" fontId="2" fillId="0" borderId="97" xfId="0" applyNumberFormat="1" applyFont="1" applyFill="1" applyBorder="1" applyAlignment="1">
      <alignment vertical="center" wrapText="1"/>
    </xf>
    <xf numFmtId="49" fontId="2" fillId="0" borderId="28" xfId="0" applyNumberFormat="1" applyFont="1" applyFill="1" applyBorder="1" applyAlignment="1">
      <alignment horizontal="center" vertical="center"/>
    </xf>
    <xf numFmtId="201" fontId="2" fillId="0" borderId="97" xfId="0" applyNumberFormat="1" applyFont="1" applyFill="1" applyBorder="1" applyAlignment="1" applyProtection="1">
      <alignment horizontal="center" vertical="center"/>
      <protection/>
    </xf>
    <xf numFmtId="0" fontId="2" fillId="0" borderId="60" xfId="0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196" fontId="2" fillId="34" borderId="13" xfId="0" applyNumberFormat="1" applyFont="1" applyFill="1" applyBorder="1" applyAlignment="1" applyProtection="1">
      <alignment horizontal="center" vertical="center"/>
      <protection/>
    </xf>
    <xf numFmtId="198" fontId="2" fillId="34" borderId="66" xfId="0" applyNumberFormat="1" applyFont="1" applyFill="1" applyBorder="1" applyAlignment="1" applyProtection="1">
      <alignment horizontal="center" vertical="center"/>
      <protection/>
    </xf>
    <xf numFmtId="196" fontId="2" fillId="34" borderId="12" xfId="0" applyNumberFormat="1" applyFont="1" applyFill="1" applyBorder="1" applyAlignment="1" applyProtection="1">
      <alignment horizontal="center" vertical="center"/>
      <protection/>
    </xf>
    <xf numFmtId="196" fontId="2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 applyProtection="1">
      <alignment horizontal="center" vertical="center"/>
      <protection/>
    </xf>
    <xf numFmtId="196" fontId="2" fillId="34" borderId="48" xfId="0" applyNumberFormat="1" applyFont="1" applyFill="1" applyBorder="1" applyAlignment="1" applyProtection="1">
      <alignment horizontal="center" vertical="center"/>
      <protection/>
    </xf>
    <xf numFmtId="196" fontId="2" fillId="34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66" xfId="0" applyFont="1" applyFill="1" applyBorder="1" applyAlignment="1">
      <alignment vertical="center" wrapText="1"/>
    </xf>
    <xf numFmtId="196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196" fontId="2" fillId="0" borderId="13" xfId="0" applyNumberFormat="1" applyFont="1" applyFill="1" applyBorder="1" applyAlignment="1" applyProtection="1">
      <alignment horizontal="center" vertical="center"/>
      <protection/>
    </xf>
    <xf numFmtId="196" fontId="2" fillId="0" borderId="10" xfId="0" applyNumberFormat="1" applyFont="1" applyFill="1" applyBorder="1" applyAlignment="1">
      <alignment horizontal="center" vertical="center" wrapText="1"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196" fontId="2" fillId="0" borderId="48" xfId="0" applyNumberFormat="1" applyFont="1" applyFill="1" applyBorder="1" applyAlignment="1" applyProtection="1">
      <alignment horizontal="center" vertical="center"/>
      <protection/>
    </xf>
    <xf numFmtId="196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66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center" vertical="center"/>
    </xf>
    <xf numFmtId="198" fontId="2" fillId="0" borderId="12" xfId="0" applyNumberFormat="1" applyFont="1" applyFill="1" applyBorder="1" applyAlignment="1">
      <alignment horizontal="center" vertical="center" wrapText="1"/>
    </xf>
    <xf numFmtId="49" fontId="2" fillId="0" borderId="83" xfId="0" applyNumberFormat="1" applyFont="1" applyFill="1" applyBorder="1" applyAlignment="1">
      <alignment vertical="center" wrapText="1"/>
    </xf>
    <xf numFmtId="1" fontId="2" fillId="0" borderId="39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201" fontId="2" fillId="0" borderId="83" xfId="0" applyNumberFormat="1" applyFont="1" applyFill="1" applyBorder="1" applyAlignment="1" applyProtection="1">
      <alignment horizontal="center" vertical="center"/>
      <protection/>
    </xf>
    <xf numFmtId="0" fontId="2" fillId="0" borderId="40" xfId="0" applyNumberFormat="1" applyFont="1" applyFill="1" applyBorder="1" applyAlignment="1" applyProtection="1">
      <alignment horizontal="center" vertical="center"/>
      <protection/>
    </xf>
    <xf numFmtId="1" fontId="2" fillId="0" borderId="40" xfId="0" applyNumberFormat="1" applyFont="1" applyFill="1" applyBorder="1" applyAlignment="1">
      <alignment horizontal="center" vertical="center"/>
    </xf>
    <xf numFmtId="0" fontId="2" fillId="0" borderId="40" xfId="0" applyNumberFormat="1" applyFont="1" applyFill="1" applyBorder="1" applyAlignment="1">
      <alignment horizontal="center" vertical="center"/>
    </xf>
    <xf numFmtId="1" fontId="2" fillId="0" borderId="41" xfId="0" applyNumberFormat="1" applyFont="1" applyFill="1" applyBorder="1" applyAlignment="1">
      <alignment horizontal="center" vertical="center" wrapText="1"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89" xfId="0" applyNumberFormat="1" applyFont="1" applyFill="1" applyBorder="1" applyAlignment="1" applyProtection="1">
      <alignment horizontal="center" vertical="center"/>
      <protection/>
    </xf>
    <xf numFmtId="196" fontId="2" fillId="0" borderId="71" xfId="0" applyNumberFormat="1" applyFont="1" applyFill="1" applyBorder="1" applyAlignment="1" applyProtection="1">
      <alignment horizontal="center" vertical="center"/>
      <protection/>
    </xf>
    <xf numFmtId="0" fontId="2" fillId="0" borderId="72" xfId="0" applyNumberFormat="1" applyFont="1" applyFill="1" applyBorder="1" applyAlignment="1" applyProtection="1">
      <alignment horizontal="center" vertical="center"/>
      <protection/>
    </xf>
    <xf numFmtId="196" fontId="2" fillId="0" borderId="73" xfId="0" applyNumberFormat="1" applyFont="1" applyFill="1" applyBorder="1" applyAlignment="1" applyProtection="1">
      <alignment horizontal="center" vertical="center"/>
      <protection/>
    </xf>
    <xf numFmtId="198" fontId="2" fillId="0" borderId="0" xfId="0" applyNumberFormat="1" applyFont="1" applyFill="1" applyBorder="1" applyAlignment="1" applyProtection="1">
      <alignment horizontal="center" vertical="center"/>
      <protection/>
    </xf>
    <xf numFmtId="196" fontId="2" fillId="0" borderId="72" xfId="0" applyNumberFormat="1" applyFont="1" applyFill="1" applyBorder="1" applyAlignment="1">
      <alignment horizontal="center" vertical="center" wrapText="1"/>
    </xf>
    <xf numFmtId="196" fontId="2" fillId="0" borderId="72" xfId="0" applyNumberFormat="1" applyFont="1" applyFill="1" applyBorder="1" applyAlignment="1" applyProtection="1">
      <alignment horizontal="center" vertical="center"/>
      <protection/>
    </xf>
    <xf numFmtId="1" fontId="2" fillId="0" borderId="73" xfId="0" applyNumberFormat="1" applyFont="1" applyFill="1" applyBorder="1" applyAlignment="1">
      <alignment horizontal="center" vertical="center" wrapText="1"/>
    </xf>
    <xf numFmtId="196" fontId="2" fillId="0" borderId="88" xfId="0" applyNumberFormat="1" applyFont="1" applyFill="1" applyBorder="1" applyAlignment="1" applyProtection="1">
      <alignment horizontal="center" vertical="center"/>
      <protection/>
    </xf>
    <xf numFmtId="196" fontId="2" fillId="0" borderId="74" xfId="0" applyNumberFormat="1" applyFont="1" applyFill="1" applyBorder="1" applyAlignment="1" applyProtection="1">
      <alignment horizontal="center" vertical="center"/>
      <protection/>
    </xf>
    <xf numFmtId="0" fontId="2" fillId="0" borderId="71" xfId="0" applyFont="1" applyFill="1" applyBorder="1" applyAlignment="1">
      <alignment horizontal="left" vertical="top" wrapText="1"/>
    </xf>
    <xf numFmtId="0" fontId="2" fillId="0" borderId="72" xfId="0" applyFont="1" applyFill="1" applyBorder="1" applyAlignment="1">
      <alignment horizontal="left" vertical="top" wrapText="1"/>
    </xf>
    <xf numFmtId="0" fontId="2" fillId="0" borderId="73" xfId="0" applyFont="1" applyFill="1" applyBorder="1" applyAlignment="1">
      <alignment horizontal="left" vertical="top" wrapText="1"/>
    </xf>
    <xf numFmtId="0" fontId="6" fillId="0" borderId="82" xfId="0" applyNumberFormat="1" applyFont="1" applyFill="1" applyBorder="1" applyAlignment="1" applyProtection="1">
      <alignment horizontal="left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 applyProtection="1">
      <alignment horizontal="center" vertical="center"/>
      <protection/>
    </xf>
    <xf numFmtId="201" fontId="6" fillId="0" borderId="82" xfId="0" applyNumberFormat="1" applyFont="1" applyFill="1" applyBorder="1" applyAlignment="1" applyProtection="1">
      <alignment horizontal="center" vertical="center"/>
      <protection/>
    </xf>
    <xf numFmtId="1" fontId="6" fillId="0" borderId="31" xfId="0" applyNumberFormat="1" applyFont="1" applyFill="1" applyBorder="1" applyAlignment="1">
      <alignment horizontal="center" vertical="center" wrapText="1"/>
    </xf>
    <xf numFmtId="0" fontId="2" fillId="0" borderId="66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98" fontId="6" fillId="0" borderId="48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198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96" xfId="0" applyFont="1" applyFill="1" applyBorder="1" applyAlignment="1">
      <alignment vertical="center" wrapText="1"/>
    </xf>
    <xf numFmtId="0" fontId="6" fillId="0" borderId="82" xfId="0" applyFont="1" applyFill="1" applyBorder="1" applyAlignment="1">
      <alignment horizontal="left" vertical="center" wrapText="1"/>
    </xf>
    <xf numFmtId="1" fontId="2" fillId="0" borderId="30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top" wrapText="1"/>
    </xf>
    <xf numFmtId="0" fontId="2" fillId="0" borderId="66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left" vertical="center" wrapText="1"/>
    </xf>
    <xf numFmtId="1" fontId="2" fillId="0" borderId="56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57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97" xfId="0" applyFont="1" applyFill="1" applyBorder="1" applyAlignment="1">
      <alignment vertical="center" wrapText="1"/>
    </xf>
    <xf numFmtId="196" fontId="2" fillId="0" borderId="60" xfId="0" applyNumberFormat="1" applyFont="1" applyFill="1" applyBorder="1" applyAlignment="1" applyProtection="1">
      <alignment horizontal="center" vertical="center"/>
      <protection/>
    </xf>
    <xf numFmtId="196" fontId="2" fillId="0" borderId="28" xfId="0" applyNumberFormat="1" applyFont="1" applyFill="1" applyBorder="1" applyAlignment="1" applyProtection="1">
      <alignment horizontal="center" vertical="center"/>
      <protection/>
    </xf>
    <xf numFmtId="198" fontId="2" fillId="0" borderId="97" xfId="0" applyNumberFormat="1" applyFont="1" applyFill="1" applyBorder="1" applyAlignment="1" applyProtection="1">
      <alignment horizontal="center" vertical="center"/>
      <protection/>
    </xf>
    <xf numFmtId="0" fontId="2" fillId="0" borderId="60" xfId="0" applyNumberFormat="1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>
      <alignment horizontal="center" vertical="center" wrapText="1"/>
    </xf>
    <xf numFmtId="196" fontId="2" fillId="0" borderId="47" xfId="0" applyNumberFormat="1" applyFont="1" applyFill="1" applyBorder="1" applyAlignment="1" applyProtection="1">
      <alignment horizontal="center" vertical="center"/>
      <protection/>
    </xf>
    <xf numFmtId="196" fontId="2" fillId="0" borderId="37" xfId="0" applyNumberFormat="1" applyFont="1" applyFill="1" applyBorder="1" applyAlignment="1" applyProtection="1">
      <alignment horizontal="center" vertical="center"/>
      <protection/>
    </xf>
    <xf numFmtId="196" fontId="2" fillId="0" borderId="59" xfId="0" applyNumberFormat="1" applyFont="1" applyFill="1" applyBorder="1" applyAlignment="1" applyProtection="1">
      <alignment horizontal="center" vertical="center"/>
      <protection/>
    </xf>
    <xf numFmtId="0" fontId="38" fillId="0" borderId="13" xfId="0" applyNumberFormat="1" applyFont="1" applyFill="1" applyBorder="1" applyAlignment="1" applyProtection="1">
      <alignment horizontal="center" vertical="center"/>
      <protection/>
    </xf>
    <xf numFmtId="1" fontId="2" fillId="34" borderId="10" xfId="0" applyNumberFormat="1" applyFont="1" applyFill="1" applyBorder="1" applyAlignment="1">
      <alignment horizontal="center" vertical="center"/>
    </xf>
    <xf numFmtId="1" fontId="2" fillId="34" borderId="13" xfId="0" applyNumberFormat="1" applyFont="1" applyFill="1" applyBorder="1" applyAlignment="1">
      <alignment horizontal="center" vertical="center" wrapText="1"/>
    </xf>
    <xf numFmtId="0" fontId="2" fillId="34" borderId="48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48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198" fontId="2" fillId="34" borderId="12" xfId="0" applyNumberFormat="1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 applyProtection="1">
      <alignment horizontal="center" vertical="center"/>
      <protection/>
    </xf>
    <xf numFmtId="198" fontId="6" fillId="0" borderId="63" xfId="0" applyNumberFormat="1" applyFont="1" applyFill="1" applyBorder="1" applyAlignment="1">
      <alignment horizontal="center" vertical="center" wrapText="1"/>
    </xf>
    <xf numFmtId="1" fontId="6" fillId="0" borderId="63" xfId="0" applyNumberFormat="1" applyFont="1" applyFill="1" applyBorder="1" applyAlignment="1">
      <alignment horizontal="center" vertical="center" wrapText="1"/>
    </xf>
    <xf numFmtId="1" fontId="6" fillId="10" borderId="85" xfId="0" applyNumberFormat="1" applyFont="1" applyFill="1" applyBorder="1" applyAlignment="1">
      <alignment horizontal="center" vertical="center" wrapText="1"/>
    </xf>
    <xf numFmtId="198" fontId="6" fillId="37" borderId="64" xfId="0" applyNumberFormat="1" applyFont="1" applyFill="1" applyBorder="1" applyAlignment="1">
      <alignment horizontal="center" vertical="center" wrapText="1"/>
    </xf>
    <xf numFmtId="1" fontId="6" fillId="37" borderId="64" xfId="0" applyNumberFormat="1" applyFont="1" applyFill="1" applyBorder="1" applyAlignment="1">
      <alignment horizontal="center" vertical="center" wrapText="1"/>
    </xf>
    <xf numFmtId="0" fontId="6" fillId="0" borderId="75" xfId="0" applyFont="1" applyFill="1" applyBorder="1" applyAlignment="1" quotePrefix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98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98" fontId="6" fillId="0" borderId="115" xfId="0" applyNumberFormat="1" applyFont="1" applyFill="1" applyBorder="1" applyAlignment="1">
      <alignment horizontal="center" vertical="center" wrapText="1"/>
    </xf>
    <xf numFmtId="49" fontId="35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>
      <alignment horizontal="left" vertical="top" wrapText="1"/>
    </xf>
    <xf numFmtId="0" fontId="6" fillId="0" borderId="37" xfId="0" applyFont="1" applyFill="1" applyBorder="1" applyAlignment="1">
      <alignment horizontal="left" vertical="top" wrapText="1"/>
    </xf>
    <xf numFmtId="0" fontId="6" fillId="0" borderId="28" xfId="0" applyFont="1" applyFill="1" applyBorder="1" applyAlignment="1">
      <alignment horizontal="left" vertical="top" wrapText="1"/>
    </xf>
    <xf numFmtId="49" fontId="2" fillId="0" borderId="75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left" vertical="top" wrapText="1"/>
    </xf>
    <xf numFmtId="0" fontId="2" fillId="34" borderId="45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201" fontId="2" fillId="0" borderId="34" xfId="0" applyNumberFormat="1" applyFont="1" applyFill="1" applyBorder="1" applyAlignment="1" applyProtection="1">
      <alignment horizontal="center" vertical="center"/>
      <protection/>
    </xf>
    <xf numFmtId="1" fontId="2" fillId="0" borderId="46" xfId="0" applyNumberFormat="1" applyFont="1" applyFill="1" applyBorder="1" applyAlignment="1">
      <alignment horizontal="center" vertical="center" wrapText="1"/>
    </xf>
    <xf numFmtId="1" fontId="2" fillId="34" borderId="29" xfId="0" applyNumberFormat="1" applyFont="1" applyFill="1" applyBorder="1" applyAlignment="1">
      <alignment horizontal="center" vertical="center"/>
    </xf>
    <xf numFmtId="49" fontId="2" fillId="34" borderId="30" xfId="0" applyNumberFormat="1" applyFont="1" applyFill="1" applyBorder="1" applyAlignment="1">
      <alignment horizontal="center" vertical="center"/>
    </xf>
    <xf numFmtId="0" fontId="2" fillId="34" borderId="31" xfId="0" applyNumberFormat="1" applyFont="1" applyFill="1" applyBorder="1" applyAlignment="1">
      <alignment horizontal="center" vertical="center"/>
    </xf>
    <xf numFmtId="206" fontId="6" fillId="0" borderId="45" xfId="0" applyNumberFormat="1" applyFont="1" applyFill="1" applyBorder="1" applyAlignment="1" applyProtection="1">
      <alignment horizontal="center" vertical="center"/>
      <protection/>
    </xf>
    <xf numFmtId="206" fontId="6" fillId="0" borderId="46" xfId="0" applyNumberFormat="1" applyFont="1" applyFill="1" applyBorder="1" applyAlignment="1" applyProtection="1">
      <alignment horizontal="center" vertical="center"/>
      <protection/>
    </xf>
    <xf numFmtId="1" fontId="2" fillId="34" borderId="12" xfId="0" applyNumberFormat="1" applyFont="1" applyFill="1" applyBorder="1" applyAlignment="1">
      <alignment horizontal="center" vertical="center"/>
    </xf>
    <xf numFmtId="0" fontId="2" fillId="34" borderId="13" xfId="0" applyNumberFormat="1" applyFont="1" applyFill="1" applyBorder="1" applyAlignment="1">
      <alignment horizontal="center" vertical="center"/>
    </xf>
    <xf numFmtId="201" fontId="2" fillId="0" borderId="25" xfId="0" applyNumberFormat="1" applyFont="1" applyFill="1" applyBorder="1" applyAlignment="1" applyProtection="1">
      <alignment horizontal="center" vertical="center"/>
      <protection/>
    </xf>
    <xf numFmtId="1" fontId="2" fillId="34" borderId="39" xfId="0" applyNumberFormat="1" applyFont="1" applyFill="1" applyBorder="1" applyAlignment="1">
      <alignment horizontal="center" vertical="center"/>
    </xf>
    <xf numFmtId="49" fontId="2" fillId="34" borderId="40" xfId="0" applyNumberFormat="1" applyFont="1" applyFill="1" applyBorder="1" applyAlignment="1">
      <alignment horizontal="center" vertical="center"/>
    </xf>
    <xf numFmtId="0" fontId="2" fillId="34" borderId="40" xfId="0" applyNumberFormat="1" applyFont="1" applyFill="1" applyBorder="1" applyAlignment="1">
      <alignment horizontal="center" vertical="center"/>
    </xf>
    <xf numFmtId="0" fontId="2" fillId="34" borderId="41" xfId="0" applyNumberFormat="1" applyFont="1" applyFill="1" applyBorder="1" applyAlignment="1">
      <alignment horizontal="center" vertical="center"/>
    </xf>
    <xf numFmtId="201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 applyProtection="1">
      <alignment horizontal="center" vertical="center"/>
      <protection/>
    </xf>
    <xf numFmtId="1" fontId="6" fillId="0" borderId="40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/>
    </xf>
    <xf numFmtId="0" fontId="6" fillId="34" borderId="40" xfId="0" applyNumberFormat="1" applyFont="1" applyFill="1" applyBorder="1" applyAlignment="1">
      <alignment horizontal="center" vertical="center"/>
    </xf>
    <xf numFmtId="1" fontId="6" fillId="0" borderId="62" xfId="0" applyNumberFormat="1" applyFont="1" applyFill="1" applyBorder="1" applyAlignment="1">
      <alignment horizontal="center" vertical="center" wrapText="1"/>
    </xf>
    <xf numFmtId="49" fontId="2" fillId="34" borderId="95" xfId="0" applyNumberFormat="1" applyFont="1" applyFill="1" applyBorder="1" applyAlignment="1">
      <alignment vertical="center" wrapText="1"/>
    </xf>
    <xf numFmtId="205" fontId="2" fillId="34" borderId="25" xfId="0" applyNumberFormat="1" applyFont="1" applyFill="1" applyBorder="1" applyAlignment="1" applyProtection="1">
      <alignment horizontal="center" vertical="center"/>
      <protection/>
    </xf>
    <xf numFmtId="1" fontId="2" fillId="34" borderId="10" xfId="0" applyNumberFormat="1" applyFont="1" applyFill="1" applyBorder="1" applyAlignment="1" applyProtection="1">
      <alignment horizontal="center" vertical="center"/>
      <protection/>
    </xf>
    <xf numFmtId="1" fontId="2" fillId="34" borderId="11" xfId="0" applyNumberFormat="1" applyFont="1" applyFill="1" applyBorder="1" applyAlignment="1">
      <alignment horizontal="center" vertical="center" wrapText="1"/>
    </xf>
    <xf numFmtId="1" fontId="2" fillId="34" borderId="14" xfId="0" applyNumberFormat="1" applyFont="1" applyFill="1" applyBorder="1" applyAlignment="1">
      <alignment horizontal="center" vertical="center"/>
    </xf>
    <xf numFmtId="49" fontId="2" fillId="34" borderId="15" xfId="0" applyNumberFormat="1" applyFont="1" applyFill="1" applyBorder="1" applyAlignment="1">
      <alignment horizontal="center" vertical="center"/>
    </xf>
    <xf numFmtId="0" fontId="2" fillId="34" borderId="15" xfId="0" applyNumberFormat="1" applyFont="1" applyFill="1" applyBorder="1" applyAlignment="1">
      <alignment horizontal="center" vertical="center"/>
    </xf>
    <xf numFmtId="0" fontId="2" fillId="34" borderId="16" xfId="0" applyNumberFormat="1" applyFont="1" applyFill="1" applyBorder="1" applyAlignment="1">
      <alignment horizontal="center" vertical="center"/>
    </xf>
    <xf numFmtId="205" fontId="2" fillId="34" borderId="35" xfId="0" applyNumberFormat="1" applyFont="1" applyFill="1" applyBorder="1" applyAlignment="1" applyProtection="1">
      <alignment horizontal="center" vertical="center"/>
      <protection/>
    </xf>
    <xf numFmtId="0" fontId="2" fillId="34" borderId="56" xfId="0" applyFont="1" applyFill="1" applyBorder="1" applyAlignment="1">
      <alignment horizontal="center" vertical="center" wrapText="1"/>
    </xf>
    <xf numFmtId="1" fontId="2" fillId="34" borderId="15" xfId="0" applyNumberFormat="1" applyFont="1" applyFill="1" applyBorder="1" applyAlignment="1" applyProtection="1">
      <alignment horizontal="center" vertical="center"/>
      <protection/>
    </xf>
    <xf numFmtId="1" fontId="2" fillId="34" borderId="15" xfId="0" applyNumberFormat="1" applyFont="1" applyFill="1" applyBorder="1" applyAlignment="1">
      <alignment horizontal="center" vertical="center"/>
    </xf>
    <xf numFmtId="1" fontId="2" fillId="34" borderId="57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5" xfId="0" applyNumberFormat="1" applyFont="1" applyFill="1" applyBorder="1" applyAlignment="1">
      <alignment horizontal="center" vertical="center" wrapText="1"/>
    </xf>
    <xf numFmtId="0" fontId="2" fillId="34" borderId="16" xfId="0" applyNumberFormat="1" applyFont="1" applyFill="1" applyBorder="1" applyAlignment="1">
      <alignment horizontal="center" vertical="center" wrapText="1"/>
    </xf>
    <xf numFmtId="0" fontId="2" fillId="34" borderId="56" xfId="0" applyNumberFormat="1" applyFont="1" applyFill="1" applyBorder="1" applyAlignment="1">
      <alignment horizontal="center" vertical="center" wrapText="1"/>
    </xf>
    <xf numFmtId="0" fontId="2" fillId="34" borderId="57" xfId="0" applyNumberFormat="1" applyFont="1" applyFill="1" applyBorder="1" applyAlignment="1">
      <alignment horizontal="center" vertical="center" wrapText="1"/>
    </xf>
    <xf numFmtId="196" fontId="2" fillId="34" borderId="28" xfId="0" applyNumberFormat="1" applyFont="1" applyFill="1" applyBorder="1" applyAlignment="1" applyProtection="1">
      <alignment horizontal="center" vertical="center"/>
      <protection/>
    </xf>
    <xf numFmtId="198" fontId="2" fillId="34" borderId="36" xfId="0" applyNumberFormat="1" applyFont="1" applyFill="1" applyBorder="1" applyAlignment="1" applyProtection="1">
      <alignment horizontal="center" vertical="center"/>
      <protection/>
    </xf>
    <xf numFmtId="0" fontId="2" fillId="34" borderId="47" xfId="0" applyNumberFormat="1" applyFont="1" applyFill="1" applyBorder="1" applyAlignment="1" applyProtection="1">
      <alignment horizontal="center" vertical="center"/>
      <protection/>
    </xf>
    <xf numFmtId="0" fontId="2" fillId="34" borderId="37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198" fontId="2" fillId="34" borderId="47" xfId="0" applyNumberFormat="1" applyFont="1" applyFill="1" applyBorder="1" applyAlignment="1">
      <alignment horizontal="center" vertical="center" wrapText="1"/>
    </xf>
    <xf numFmtId="1" fontId="2" fillId="34" borderId="60" xfId="0" applyNumberFormat="1" applyFont="1" applyFill="1" applyBorder="1" applyAlignment="1">
      <alignment horizontal="center" vertical="center"/>
    </xf>
    <xf numFmtId="49" fontId="2" fillId="34" borderId="37" xfId="0" applyNumberFormat="1" applyFont="1" applyFill="1" applyBorder="1" applyAlignment="1">
      <alignment horizontal="center" vertical="center"/>
    </xf>
    <xf numFmtId="49" fontId="2" fillId="34" borderId="28" xfId="0" applyNumberFormat="1" applyFont="1" applyFill="1" applyBorder="1" applyAlignment="1">
      <alignment horizontal="center" vertical="center"/>
    </xf>
    <xf numFmtId="201" fontId="2" fillId="34" borderId="36" xfId="0" applyNumberFormat="1" applyFont="1" applyFill="1" applyBorder="1" applyAlignment="1" applyProtection="1">
      <alignment horizontal="center" vertical="center"/>
      <protection/>
    </xf>
    <xf numFmtId="0" fontId="2" fillId="34" borderId="47" xfId="0" applyFont="1" applyFill="1" applyBorder="1" applyAlignment="1">
      <alignment horizontal="center" vertical="center" wrapText="1"/>
    </xf>
    <xf numFmtId="0" fontId="2" fillId="34" borderId="37" xfId="0" applyNumberFormat="1" applyFont="1" applyFill="1" applyBorder="1" applyAlignment="1" applyProtection="1">
      <alignment horizontal="center" vertical="center"/>
      <protection/>
    </xf>
    <xf numFmtId="1" fontId="2" fillId="34" borderId="37" xfId="0" applyNumberFormat="1" applyFont="1" applyFill="1" applyBorder="1" applyAlignment="1">
      <alignment horizontal="center" vertical="center"/>
    </xf>
    <xf numFmtId="0" fontId="2" fillId="34" borderId="37" xfId="0" applyNumberFormat="1" applyFont="1" applyFill="1" applyBorder="1" applyAlignment="1">
      <alignment horizontal="center" vertical="center"/>
    </xf>
    <xf numFmtId="1" fontId="2" fillId="34" borderId="59" xfId="0" applyNumberFormat="1" applyFont="1" applyFill="1" applyBorder="1" applyAlignment="1">
      <alignment horizontal="center" vertical="center" wrapText="1"/>
    </xf>
    <xf numFmtId="0" fontId="2" fillId="34" borderId="60" xfId="0" applyNumberFormat="1" applyFont="1" applyFill="1" applyBorder="1" applyAlignment="1">
      <alignment horizontal="center" vertical="center" wrapText="1"/>
    </xf>
    <xf numFmtId="0" fontId="2" fillId="34" borderId="37" xfId="0" applyNumberFormat="1" applyFont="1" applyFill="1" applyBorder="1" applyAlignment="1">
      <alignment horizontal="center" vertical="center" wrapText="1"/>
    </xf>
    <xf numFmtId="0" fontId="2" fillId="34" borderId="28" xfId="0" applyNumberFormat="1" applyFont="1" applyFill="1" applyBorder="1" applyAlignment="1">
      <alignment horizontal="center" vertical="center" wrapText="1"/>
    </xf>
    <xf numFmtId="0" fontId="2" fillId="34" borderId="47" xfId="0" applyNumberFormat="1" applyFont="1" applyFill="1" applyBorder="1" applyAlignment="1">
      <alignment horizontal="center" vertical="center" wrapText="1"/>
    </xf>
    <xf numFmtId="0" fontId="2" fillId="34" borderId="59" xfId="0" applyNumberFormat="1" applyFont="1" applyFill="1" applyBorder="1" applyAlignment="1">
      <alignment horizontal="center"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201" fontId="2" fillId="34" borderId="38" xfId="0" applyNumberFormat="1" applyFont="1" applyFill="1" applyBorder="1" applyAlignment="1" applyProtection="1">
      <alignment horizontal="center" vertical="center"/>
      <protection/>
    </xf>
    <xf numFmtId="0" fontId="2" fillId="34" borderId="61" xfId="0" applyFont="1" applyFill="1" applyBorder="1" applyAlignment="1">
      <alignment horizontal="center" vertical="center" wrapText="1"/>
    </xf>
    <xf numFmtId="0" fontId="2" fillId="34" borderId="40" xfId="0" applyNumberFormat="1" applyFont="1" applyFill="1" applyBorder="1" applyAlignment="1" applyProtection="1">
      <alignment horizontal="center" vertical="center"/>
      <protection/>
    </xf>
    <xf numFmtId="1" fontId="2" fillId="34" borderId="62" xfId="0" applyNumberFormat="1" applyFont="1" applyFill="1" applyBorder="1" applyAlignment="1">
      <alignment horizontal="center" vertical="center" wrapText="1"/>
    </xf>
    <xf numFmtId="0" fontId="2" fillId="34" borderId="39" xfId="0" applyNumberFormat="1" applyFont="1" applyFill="1" applyBorder="1" applyAlignment="1">
      <alignment horizontal="center" vertical="center" wrapText="1"/>
    </xf>
    <xf numFmtId="0" fontId="2" fillId="34" borderId="40" xfId="0" applyNumberFormat="1" applyFont="1" applyFill="1" applyBorder="1" applyAlignment="1">
      <alignment horizontal="center" vertical="center" wrapText="1"/>
    </xf>
    <xf numFmtId="0" fontId="2" fillId="34" borderId="41" xfId="0" applyNumberFormat="1" applyFont="1" applyFill="1" applyBorder="1" applyAlignment="1">
      <alignment horizontal="center" vertical="center" wrapText="1"/>
    </xf>
    <xf numFmtId="0" fontId="2" fillId="34" borderId="61" xfId="0" applyNumberFormat="1" applyFont="1" applyFill="1" applyBorder="1" applyAlignment="1">
      <alignment horizontal="center" vertical="center" wrapText="1"/>
    </xf>
    <xf numFmtId="0" fontId="2" fillId="34" borderId="62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 applyProtection="1">
      <alignment horizontal="center" vertical="center"/>
      <protection/>
    </xf>
    <xf numFmtId="0" fontId="6" fillId="34" borderId="61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6" fillId="34" borderId="62" xfId="0" applyFont="1" applyFill="1" applyBorder="1" applyAlignment="1">
      <alignment horizontal="center" vertical="center" wrapText="1"/>
    </xf>
    <xf numFmtId="201" fontId="6" fillId="34" borderId="38" xfId="0" applyNumberFormat="1" applyFont="1" applyFill="1" applyBorder="1" applyAlignment="1" applyProtection="1">
      <alignment horizontal="center" vertical="center"/>
      <protection/>
    </xf>
    <xf numFmtId="0" fontId="6" fillId="34" borderId="40" xfId="0" applyNumberFormat="1" applyFont="1" applyFill="1" applyBorder="1" applyAlignment="1" applyProtection="1">
      <alignment horizontal="center" vertical="center"/>
      <protection/>
    </xf>
    <xf numFmtId="0" fontId="6" fillId="34" borderId="39" xfId="0" applyNumberFormat="1" applyFont="1" applyFill="1" applyBorder="1" applyAlignment="1">
      <alignment horizontal="center" vertical="center" wrapText="1"/>
    </xf>
    <xf numFmtId="0" fontId="6" fillId="34" borderId="40" xfId="0" applyNumberFormat="1" applyFont="1" applyFill="1" applyBorder="1" applyAlignment="1">
      <alignment horizontal="center" vertical="center" wrapText="1"/>
    </xf>
    <xf numFmtId="0" fontId="6" fillId="34" borderId="41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horizontal="center" vertical="center" wrapText="1"/>
    </xf>
    <xf numFmtId="0" fontId="6" fillId="0" borderId="61" xfId="0" applyNumberFormat="1" applyFont="1" applyFill="1" applyBorder="1" applyAlignment="1">
      <alignment horizontal="center" vertical="center" wrapText="1"/>
    </xf>
    <xf numFmtId="206" fontId="6" fillId="34" borderId="30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>
      <alignment vertical="center" wrapText="1"/>
    </xf>
    <xf numFmtId="0" fontId="2" fillId="34" borderId="62" xfId="0" applyFont="1" applyFill="1" applyBorder="1" applyAlignment="1">
      <alignment horizontal="center" vertical="center" wrapText="1"/>
    </xf>
    <xf numFmtId="201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6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1" fontId="2" fillId="0" borderId="62" xfId="0" applyNumberFormat="1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201" fontId="2" fillId="0" borderId="35" xfId="0" applyNumberFormat="1" applyFont="1" applyFill="1" applyBorder="1" applyAlignment="1" applyProtection="1">
      <alignment horizontal="center" vertical="center"/>
      <protection/>
    </xf>
    <xf numFmtId="201" fontId="2" fillId="0" borderId="36" xfId="0" applyNumberFormat="1" applyFont="1" applyFill="1" applyBorder="1" applyAlignment="1" applyProtection="1">
      <alignment horizontal="center" vertical="center"/>
      <protection/>
    </xf>
    <xf numFmtId="1" fontId="2" fillId="0" borderId="59" xfId="0" applyNumberFormat="1" applyFont="1" applyFill="1" applyBorder="1" applyAlignment="1">
      <alignment horizontal="center" vertical="center" wrapText="1"/>
    </xf>
    <xf numFmtId="0" fontId="2" fillId="34" borderId="57" xfId="0" applyFont="1" applyFill="1" applyBorder="1" applyAlignment="1">
      <alignment horizontal="center" vertical="center" wrapText="1"/>
    </xf>
    <xf numFmtId="198" fontId="6" fillId="0" borderId="64" xfId="0" applyNumberFormat="1" applyFont="1" applyFill="1" applyBorder="1" applyAlignment="1">
      <alignment horizontal="center" vertical="center" wrapText="1"/>
    </xf>
    <xf numFmtId="1" fontId="6" fillId="0" borderId="64" xfId="0" applyNumberFormat="1" applyFont="1" applyFill="1" applyBorder="1" applyAlignment="1">
      <alignment horizontal="center" vertical="center" wrapText="1"/>
    </xf>
    <xf numFmtId="1" fontId="6" fillId="10" borderId="86" xfId="0" applyNumberFormat="1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49" fontId="2" fillId="34" borderId="34" xfId="0" applyNumberFormat="1" applyFont="1" applyFill="1" applyBorder="1" applyAlignment="1">
      <alignment horizontal="center" vertical="center" wrapText="1"/>
    </xf>
    <xf numFmtId="201" fontId="6" fillId="34" borderId="93" xfId="0" applyNumberFormat="1" applyFont="1" applyFill="1" applyBorder="1" applyAlignment="1" applyProtection="1">
      <alignment horizontal="center" vertical="center"/>
      <protection/>
    </xf>
    <xf numFmtId="0" fontId="6" fillId="34" borderId="29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2" fillId="34" borderId="45" xfId="0" applyNumberFormat="1" applyFont="1" applyFill="1" applyBorder="1" applyAlignment="1">
      <alignment horizontal="center" vertical="center" wrapText="1"/>
    </xf>
    <xf numFmtId="0" fontId="2" fillId="34" borderId="30" xfId="0" applyNumberFormat="1" applyFont="1" applyFill="1" applyBorder="1" applyAlignment="1">
      <alignment horizontal="center" vertical="center" wrapText="1"/>
    </xf>
    <xf numFmtId="0" fontId="2" fillId="34" borderId="31" xfId="0" applyNumberFormat="1" applyFont="1" applyFill="1" applyBorder="1" applyAlignment="1">
      <alignment horizontal="center" vertical="center" wrapText="1"/>
    </xf>
    <xf numFmtId="0" fontId="2" fillId="34" borderId="29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196" fontId="2" fillId="34" borderId="13" xfId="0" applyNumberFormat="1" applyFont="1" applyFill="1" applyBorder="1" applyAlignment="1" applyProtection="1">
      <alignment horizontal="center" vertical="center" wrapText="1"/>
      <protection/>
    </xf>
    <xf numFmtId="198" fontId="2" fillId="34" borderId="94" xfId="0" applyNumberFormat="1" applyFont="1" applyFill="1" applyBorder="1" applyAlignment="1" applyProtection="1">
      <alignment horizontal="center" vertical="center"/>
      <protection/>
    </xf>
    <xf numFmtId="49" fontId="2" fillId="34" borderId="40" xfId="0" applyNumberFormat="1" applyFont="1" applyFill="1" applyBorder="1" applyAlignment="1">
      <alignment horizontal="center" vertical="center" wrapText="1"/>
    </xf>
    <xf numFmtId="196" fontId="2" fillId="34" borderId="41" xfId="0" applyNumberFormat="1" applyFont="1" applyFill="1" applyBorder="1" applyAlignment="1" applyProtection="1">
      <alignment horizontal="center" vertical="center" wrapText="1"/>
      <protection/>
    </xf>
    <xf numFmtId="198" fontId="2" fillId="34" borderId="95" xfId="0" applyNumberFormat="1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196" fontId="2" fillId="34" borderId="16" xfId="0" applyNumberFormat="1" applyFont="1" applyFill="1" applyBorder="1" applyAlignment="1" applyProtection="1">
      <alignment horizontal="center" vertical="center" wrapText="1"/>
      <protection/>
    </xf>
    <xf numFmtId="198" fontId="2" fillId="34" borderId="70" xfId="0" applyNumberFormat="1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center" vertical="center"/>
    </xf>
    <xf numFmtId="1" fontId="2" fillId="34" borderId="12" xfId="0" applyNumberFormat="1" applyFont="1" applyFill="1" applyBorder="1" applyAlignment="1">
      <alignment horizontal="center" vertical="center" wrapText="1"/>
    </xf>
    <xf numFmtId="49" fontId="2" fillId="34" borderId="35" xfId="0" applyNumberFormat="1" applyFont="1" applyFill="1" applyBorder="1" applyAlignment="1" applyProtection="1">
      <alignment horizontal="center" vertical="center"/>
      <protection/>
    </xf>
    <xf numFmtId="0" fontId="6" fillId="34" borderId="28" xfId="0" applyNumberFormat="1" applyFont="1" applyFill="1" applyBorder="1" applyAlignment="1">
      <alignment horizontal="center" vertical="center" wrapText="1"/>
    </xf>
    <xf numFmtId="0" fontId="6" fillId="34" borderId="60" xfId="0" applyNumberFormat="1" applyFont="1" applyFill="1" applyBorder="1" applyAlignment="1">
      <alignment horizontal="center" vertical="center" wrapText="1"/>
    </xf>
    <xf numFmtId="49" fontId="2" fillId="34" borderId="36" xfId="0" applyNumberFormat="1" applyFont="1" applyFill="1" applyBorder="1" applyAlignment="1" applyProtection="1">
      <alignment horizontal="center" vertical="center"/>
      <protection/>
    </xf>
    <xf numFmtId="206" fontId="6" fillId="34" borderId="29" xfId="0" applyNumberFormat="1" applyFont="1" applyFill="1" applyBorder="1" applyAlignment="1" applyProtection="1">
      <alignment horizontal="center" vertical="center"/>
      <protection/>
    </xf>
    <xf numFmtId="206" fontId="6" fillId="34" borderId="31" xfId="0" applyNumberFormat="1" applyFont="1" applyFill="1" applyBorder="1" applyAlignment="1" applyProtection="1">
      <alignment horizontal="center" vertical="center"/>
      <protection/>
    </xf>
    <xf numFmtId="49" fontId="2" fillId="34" borderId="38" xfId="0" applyNumberFormat="1" applyFont="1" applyFill="1" applyBorder="1" applyAlignment="1" applyProtection="1">
      <alignment horizontal="center" vertical="center"/>
      <protection/>
    </xf>
    <xf numFmtId="0" fontId="2" fillId="34" borderId="15" xfId="0" applyNumberFormat="1" applyFont="1" applyFill="1" applyBorder="1" applyAlignment="1" applyProtection="1">
      <alignment horizontal="center" vertical="center"/>
      <protection/>
    </xf>
    <xf numFmtId="1" fontId="2" fillId="34" borderId="16" xfId="0" applyNumberFormat="1" applyFont="1" applyFill="1" applyBorder="1" applyAlignment="1">
      <alignment horizontal="center" vertical="center" wrapText="1"/>
    </xf>
    <xf numFmtId="196" fontId="6" fillId="34" borderId="14" xfId="0" applyNumberFormat="1" applyFont="1" applyFill="1" applyBorder="1" applyAlignment="1" applyProtection="1">
      <alignment horizontal="center" vertical="center"/>
      <protection/>
    </xf>
    <xf numFmtId="196" fontId="2" fillId="34" borderId="15" xfId="0" applyNumberFormat="1" applyFont="1" applyFill="1" applyBorder="1" applyAlignment="1" applyProtection="1">
      <alignment horizontal="center" vertical="center"/>
      <protection/>
    </xf>
    <xf numFmtId="196" fontId="2" fillId="34" borderId="16" xfId="0" applyNumberFormat="1" applyFont="1" applyFill="1" applyBorder="1" applyAlignment="1" applyProtection="1">
      <alignment horizontal="center" vertical="center"/>
      <protection/>
    </xf>
    <xf numFmtId="49" fontId="2" fillId="34" borderId="34" xfId="0" applyNumberFormat="1" applyFont="1" applyFill="1" applyBorder="1" applyAlignment="1" applyProtection="1">
      <alignment horizontal="center" vertical="center"/>
      <protection/>
    </xf>
    <xf numFmtId="1" fontId="2" fillId="34" borderId="28" xfId="0" applyNumberFormat="1" applyFont="1" applyFill="1" applyBorder="1" applyAlignment="1">
      <alignment horizontal="center" vertical="center" wrapText="1"/>
    </xf>
    <xf numFmtId="198" fontId="2" fillId="34" borderId="25" xfId="0" applyNumberFormat="1" applyFont="1" applyFill="1" applyBorder="1" applyAlignment="1" applyProtection="1">
      <alignment horizontal="center" vertical="center"/>
      <protection/>
    </xf>
    <xf numFmtId="49" fontId="2" fillId="34" borderId="60" xfId="0" applyNumberFormat="1" applyFont="1" applyFill="1" applyBorder="1" applyAlignment="1" applyProtection="1">
      <alignment horizontal="center" vertical="center"/>
      <protection/>
    </xf>
    <xf numFmtId="49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88" xfId="0" applyFont="1" applyFill="1" applyBorder="1" applyAlignment="1">
      <alignment horizontal="center" vertical="center" wrapText="1"/>
    </xf>
    <xf numFmtId="0" fontId="2" fillId="34" borderId="72" xfId="0" applyFont="1" applyFill="1" applyBorder="1" applyAlignment="1">
      <alignment horizontal="center" vertical="center" wrapText="1"/>
    </xf>
    <xf numFmtId="0" fontId="2" fillId="34" borderId="74" xfId="0" applyFont="1" applyFill="1" applyBorder="1" applyAlignment="1">
      <alignment horizontal="center" vertical="center" wrapText="1"/>
    </xf>
    <xf numFmtId="201" fontId="2" fillId="34" borderId="89" xfId="0" applyNumberFormat="1" applyFont="1" applyFill="1" applyBorder="1" applyAlignment="1" applyProtection="1">
      <alignment horizontal="center" vertical="center"/>
      <protection/>
    </xf>
    <xf numFmtId="0" fontId="2" fillId="34" borderId="72" xfId="0" applyNumberFormat="1" applyFont="1" applyFill="1" applyBorder="1" applyAlignment="1" applyProtection="1">
      <alignment horizontal="center" vertical="center"/>
      <protection/>
    </xf>
    <xf numFmtId="1" fontId="2" fillId="34" borderId="74" xfId="0" applyNumberFormat="1" applyFont="1" applyFill="1" applyBorder="1" applyAlignment="1">
      <alignment horizontal="center" vertical="center" wrapText="1"/>
    </xf>
    <xf numFmtId="0" fontId="2" fillId="34" borderId="71" xfId="0" applyNumberFormat="1" applyFont="1" applyFill="1" applyBorder="1" applyAlignment="1">
      <alignment horizontal="center" vertical="center" wrapText="1"/>
    </xf>
    <xf numFmtId="0" fontId="2" fillId="34" borderId="72" xfId="0" applyNumberFormat="1" applyFont="1" applyFill="1" applyBorder="1" applyAlignment="1">
      <alignment horizontal="center" vertical="center" wrapText="1"/>
    </xf>
    <xf numFmtId="0" fontId="2" fillId="34" borderId="73" xfId="0" applyNumberFormat="1" applyFont="1" applyFill="1" applyBorder="1" applyAlignment="1">
      <alignment horizontal="center" vertical="center" wrapText="1"/>
    </xf>
    <xf numFmtId="0" fontId="2" fillId="34" borderId="90" xfId="0" applyFont="1" applyFill="1" applyBorder="1" applyAlignment="1">
      <alignment horizontal="center" vertical="center" wrapText="1"/>
    </xf>
    <xf numFmtId="196" fontId="2" fillId="34" borderId="91" xfId="0" applyNumberFormat="1" applyFont="1" applyFill="1" applyBorder="1" applyAlignment="1" applyProtection="1">
      <alignment horizontal="center" vertical="center"/>
      <protection/>
    </xf>
    <xf numFmtId="196" fontId="2" fillId="34" borderId="92" xfId="0" applyNumberFormat="1" applyFont="1" applyFill="1" applyBorder="1" applyAlignment="1" applyProtection="1">
      <alignment horizontal="center" vertical="center"/>
      <protection/>
    </xf>
    <xf numFmtId="49" fontId="2" fillId="0" borderId="75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34" xfId="0" applyNumberFormat="1" applyFont="1" applyFill="1" applyBorder="1" applyAlignment="1" applyProtection="1">
      <alignment horizontal="left" vertical="center"/>
      <protection/>
    </xf>
    <xf numFmtId="197" fontId="39" fillId="0" borderId="31" xfId="0" applyNumberFormat="1" applyFont="1" applyFill="1" applyBorder="1" applyAlignment="1" applyProtection="1">
      <alignment horizontal="center" vertical="center"/>
      <protection/>
    </xf>
    <xf numFmtId="1" fontId="2" fillId="0" borderId="29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30" xfId="0" applyNumberFormat="1" applyFont="1" applyFill="1" applyBorder="1" applyAlignment="1" applyProtection="1">
      <alignment horizontal="center" vertical="center" wrapText="1"/>
      <protection/>
    </xf>
    <xf numFmtId="1" fontId="2" fillId="0" borderId="31" xfId="0" applyNumberFormat="1" applyFont="1" applyFill="1" applyBorder="1" applyAlignment="1" applyProtection="1">
      <alignment horizontal="center" vertical="center" wrapText="1"/>
      <protection/>
    </xf>
    <xf numFmtId="49" fontId="38" fillId="0" borderId="29" xfId="0" applyNumberFormat="1" applyFont="1" applyFill="1" applyBorder="1" applyAlignment="1" applyProtection="1">
      <alignment horizontal="center" vertical="center" wrapText="1"/>
      <protection/>
    </xf>
    <xf numFmtId="49" fontId="38" fillId="0" borderId="30" xfId="0" applyNumberFormat="1" applyFont="1" applyFill="1" applyBorder="1" applyAlignment="1" applyProtection="1">
      <alignment horizontal="center" vertical="center" wrapText="1"/>
      <protection/>
    </xf>
    <xf numFmtId="49" fontId="38" fillId="0" borderId="46" xfId="0" applyNumberFormat="1" applyFont="1" applyFill="1" applyBorder="1" applyAlignment="1" applyProtection="1">
      <alignment horizontal="center" vertical="center" wrapText="1"/>
      <protection/>
    </xf>
    <xf numFmtId="49" fontId="38" fillId="0" borderId="31" xfId="0" applyNumberFormat="1" applyFont="1" applyFill="1" applyBorder="1" applyAlignment="1" applyProtection="1">
      <alignment horizontal="center" vertical="center" wrapText="1"/>
      <protection/>
    </xf>
    <xf numFmtId="49" fontId="38" fillId="0" borderId="45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197" fontId="39" fillId="0" borderId="13" xfId="0" applyNumberFormat="1" applyFont="1" applyFill="1" applyBorder="1" applyAlignment="1" applyProtection="1">
      <alignment horizontal="center" vertical="center"/>
      <protection/>
    </xf>
    <xf numFmtId="198" fontId="6" fillId="0" borderId="25" xfId="0" applyNumberFormat="1" applyFont="1" applyFill="1" applyBorder="1" applyAlignment="1" applyProtection="1">
      <alignment horizontal="center" vertical="center"/>
      <protection/>
    </xf>
    <xf numFmtId="1" fontId="2" fillId="0" borderId="84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>
      <alignment horizontal="left" vertical="top" wrapText="1"/>
    </xf>
    <xf numFmtId="0" fontId="6" fillId="0" borderId="47" xfId="0" applyFont="1" applyFill="1" applyBorder="1" applyAlignment="1">
      <alignment horizontal="left" vertical="top" wrapText="1"/>
    </xf>
    <xf numFmtId="0" fontId="2" fillId="0" borderId="25" xfId="0" applyNumberFormat="1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>
      <alignment horizontal="left" vertical="top" wrapText="1"/>
    </xf>
    <xf numFmtId="0" fontId="6" fillId="0" borderId="48" xfId="0" applyFont="1" applyFill="1" applyBorder="1" applyAlignment="1">
      <alignment horizontal="left" vertical="top" wrapText="1"/>
    </xf>
    <xf numFmtId="196" fontId="2" fillId="0" borderId="35" xfId="0" applyNumberFormat="1" applyFont="1" applyFill="1" applyBorder="1" applyAlignment="1" applyProtection="1">
      <alignment horizontal="left" vertical="center"/>
      <protection/>
    </xf>
    <xf numFmtId="197" fontId="39" fillId="0" borderId="16" xfId="0" applyNumberFormat="1" applyFont="1" applyFill="1" applyBorder="1" applyAlignment="1" applyProtection="1">
      <alignment horizontal="center" vertical="center"/>
      <protection/>
    </xf>
    <xf numFmtId="198" fontId="6" fillId="0" borderId="35" xfId="0" applyNumberFormat="1" applyFont="1" applyFill="1" applyBorder="1" applyAlignment="1" applyProtection="1">
      <alignment horizontal="center" vertical="center"/>
      <protection/>
    </xf>
    <xf numFmtId="1" fontId="2" fillId="0" borderId="8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57" xfId="0" applyFont="1" applyFill="1" applyBorder="1" applyAlignment="1">
      <alignment horizontal="left" vertical="top" wrapText="1"/>
    </xf>
    <xf numFmtId="0" fontId="6" fillId="0" borderId="56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198" fontId="6" fillId="0" borderId="67" xfId="0" applyNumberFormat="1" applyFont="1" applyFill="1" applyBorder="1" applyAlignment="1">
      <alignment horizontal="center" vertical="center"/>
    </xf>
    <xf numFmtId="1" fontId="6" fillId="0" borderId="67" xfId="0" applyNumberFormat="1" applyFont="1" applyFill="1" applyBorder="1" applyAlignment="1">
      <alignment horizontal="center" vertical="center"/>
    </xf>
    <xf numFmtId="1" fontId="6" fillId="0" borderId="67" xfId="0" applyNumberFormat="1" applyFont="1" applyFill="1" applyBorder="1" applyAlignment="1" applyProtection="1">
      <alignment horizontal="center" vertical="center"/>
      <protection/>
    </xf>
    <xf numFmtId="1" fontId="6" fillId="10" borderId="67" xfId="0" applyNumberFormat="1" applyFont="1" applyFill="1" applyBorder="1" applyAlignment="1" applyProtection="1">
      <alignment horizontal="center" vertical="center"/>
      <protection/>
    </xf>
    <xf numFmtId="1" fontId="6" fillId="10" borderId="114" xfId="0" applyNumberFormat="1" applyFont="1" applyFill="1" applyBorder="1" applyAlignment="1" applyProtection="1">
      <alignment horizontal="center" vertical="center"/>
      <protection/>
    </xf>
    <xf numFmtId="197" fontId="2" fillId="0" borderId="34" xfId="0" applyNumberFormat="1" applyFont="1" applyFill="1" applyBorder="1" applyAlignment="1" applyProtection="1">
      <alignment horizontal="left" vertical="center" wrapText="1"/>
      <protection/>
    </xf>
    <xf numFmtId="197" fontId="2" fillId="0" borderId="29" xfId="0" applyNumberFormat="1" applyFont="1" applyFill="1" applyBorder="1" applyAlignment="1" applyProtection="1">
      <alignment horizontal="center" vertical="center"/>
      <protection/>
    </xf>
    <xf numFmtId="197" fontId="2" fillId="0" borderId="30" xfId="0" applyNumberFormat="1" applyFont="1" applyFill="1" applyBorder="1" applyAlignment="1" applyProtection="1">
      <alignment horizontal="center" vertical="center"/>
      <protection/>
    </xf>
    <xf numFmtId="197" fontId="2" fillId="0" borderId="31" xfId="0" applyNumberFormat="1" applyFont="1" applyFill="1" applyBorder="1" applyAlignment="1" applyProtection="1">
      <alignment horizontal="center" vertical="center"/>
      <protection/>
    </xf>
    <xf numFmtId="198" fontId="2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0" fontId="6" fillId="0" borderId="29" xfId="0" applyFont="1" applyFill="1" applyBorder="1" applyAlignment="1">
      <alignment horizontal="left" vertical="top" wrapText="1"/>
    </xf>
    <xf numFmtId="198" fontId="6" fillId="0" borderId="43" xfId="0" applyNumberFormat="1" applyFont="1" applyFill="1" applyBorder="1" applyAlignment="1" applyProtection="1">
      <alignment horizontal="center" vertical="center"/>
      <protection/>
    </xf>
    <xf numFmtId="1" fontId="6" fillId="0" borderId="43" xfId="0" applyNumberFormat="1" applyFont="1" applyFill="1" applyBorder="1" applyAlignment="1" applyProtection="1">
      <alignment horizontal="center" vertical="center"/>
      <protection/>
    </xf>
    <xf numFmtId="1" fontId="6" fillId="10" borderId="64" xfId="0" applyNumberFormat="1" applyFont="1" applyFill="1" applyBorder="1" applyAlignment="1" applyProtection="1">
      <alignment horizontal="center" vertical="center"/>
      <protection/>
    </xf>
    <xf numFmtId="213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98" fontId="6" fillId="13" borderId="65" xfId="0" applyNumberFormat="1" applyFont="1" applyFill="1" applyBorder="1" applyAlignment="1">
      <alignment horizontal="center" vertical="center"/>
    </xf>
    <xf numFmtId="1" fontId="6" fillId="34" borderId="6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198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 applyProtection="1">
      <alignment horizontal="right" vertical="center"/>
      <protection/>
    </xf>
    <xf numFmtId="196" fontId="2" fillId="0" borderId="0" xfId="0" applyNumberFormat="1" applyFont="1" applyFill="1" applyBorder="1" applyAlignment="1" applyProtection="1">
      <alignment horizontal="center" vertical="center"/>
      <protection/>
    </xf>
    <xf numFmtId="205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horizontal="left" wrapText="1"/>
    </xf>
    <xf numFmtId="198" fontId="2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center" wrapText="1"/>
    </xf>
    <xf numFmtId="198" fontId="34" fillId="0" borderId="0" xfId="0" applyNumberFormat="1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205" fontId="6" fillId="0" borderId="0" xfId="0" applyNumberFormat="1" applyFont="1" applyFill="1" applyBorder="1" applyAlignment="1" applyProtection="1">
      <alignment vertical="center"/>
      <protection/>
    </xf>
    <xf numFmtId="205" fontId="8" fillId="0" borderId="0" xfId="0" applyNumberFormat="1" applyFont="1" applyFill="1" applyBorder="1" applyAlignment="1">
      <alignment horizontal="left" wrapText="1"/>
    </xf>
    <xf numFmtId="49" fontId="7" fillId="0" borderId="86" xfId="0" applyNumberFormat="1" applyFont="1" applyFill="1" applyBorder="1" applyAlignment="1" applyProtection="1">
      <alignment horizontal="center" vertical="center" wrapText="1"/>
      <protection/>
    </xf>
    <xf numFmtId="49" fontId="7" fillId="0" borderId="50" xfId="0" applyNumberFormat="1" applyFont="1" applyFill="1" applyBorder="1" applyAlignment="1" applyProtection="1">
      <alignment horizontal="center" vertical="center" wrapText="1"/>
      <protection/>
    </xf>
    <xf numFmtId="0" fontId="2" fillId="34" borderId="30" xfId="0" applyFont="1" applyFill="1" applyBorder="1" applyAlignment="1">
      <alignment horizontal="center"/>
    </xf>
    <xf numFmtId="49" fontId="35" fillId="34" borderId="30" xfId="0" applyNumberFormat="1" applyFont="1" applyFill="1" applyBorder="1" applyAlignment="1" applyProtection="1">
      <alignment horizontal="center" vertical="center" wrapText="1"/>
      <protection/>
    </xf>
    <xf numFmtId="49" fontId="35" fillId="34" borderId="31" xfId="0" applyNumberFormat="1" applyFont="1" applyFill="1" applyBorder="1" applyAlignment="1" applyProtection="1">
      <alignment horizontal="center" vertical="center" wrapText="1"/>
      <protection/>
    </xf>
    <xf numFmtId="49" fontId="35" fillId="34" borderId="13" xfId="0" applyNumberFormat="1" applyFont="1" applyFill="1" applyBorder="1" applyAlignment="1" applyProtection="1">
      <alignment horizontal="center" vertical="center" wrapText="1"/>
      <protection/>
    </xf>
    <xf numFmtId="0" fontId="2" fillId="34" borderId="15" xfId="54" applyNumberFormat="1" applyFont="1" applyFill="1" applyBorder="1" applyAlignment="1" applyProtection="1">
      <alignment horizontal="center" vertical="center"/>
      <protection/>
    </xf>
    <xf numFmtId="0" fontId="2" fillId="34" borderId="15" xfId="0" applyFont="1" applyFill="1" applyBorder="1" applyAlignment="1">
      <alignment horizontal="center"/>
    </xf>
    <xf numFmtId="0" fontId="2" fillId="34" borderId="15" xfId="54" applyFont="1" applyFill="1" applyBorder="1" applyAlignment="1">
      <alignment horizontal="center" vertical="center" wrapText="1"/>
      <protection/>
    </xf>
    <xf numFmtId="49" fontId="35" fillId="34" borderId="15" xfId="0" applyNumberFormat="1" applyFont="1" applyFill="1" applyBorder="1" applyAlignment="1" applyProtection="1">
      <alignment horizontal="center" vertical="center" wrapText="1"/>
      <protection/>
    </xf>
    <xf numFmtId="49" fontId="35" fillId="34" borderId="16" xfId="0" applyNumberFormat="1" applyFont="1" applyFill="1" applyBorder="1" applyAlignment="1" applyProtection="1">
      <alignment horizontal="center" vertical="center" wrapText="1"/>
      <protection/>
    </xf>
    <xf numFmtId="0" fontId="2" fillId="34" borderId="35" xfId="54" applyNumberFormat="1" applyFont="1" applyFill="1" applyBorder="1" applyAlignment="1" applyProtection="1">
      <alignment horizontal="center" vertical="center"/>
      <protection/>
    </xf>
    <xf numFmtId="0" fontId="38" fillId="34" borderId="45" xfId="54" applyNumberFormat="1" applyFont="1" applyFill="1" applyBorder="1" applyAlignment="1" applyProtection="1">
      <alignment horizontal="center" vertical="center"/>
      <protection/>
    </xf>
    <xf numFmtId="0" fontId="38" fillId="34" borderId="48" xfId="54" applyNumberFormat="1" applyFont="1" applyFill="1" applyBorder="1" applyAlignment="1" applyProtection="1">
      <alignment horizontal="center" vertical="center"/>
      <protection/>
    </xf>
    <xf numFmtId="0" fontId="38" fillId="34" borderId="56" xfId="54" applyNumberFormat="1" applyFont="1" applyFill="1" applyBorder="1" applyAlignment="1" applyProtection="1">
      <alignment horizontal="center" vertical="center"/>
      <protection/>
    </xf>
    <xf numFmtId="213" fontId="2" fillId="0" borderId="120" xfId="0" applyNumberFormat="1" applyFont="1" applyFill="1" applyBorder="1" applyAlignment="1" applyProtection="1">
      <alignment horizontal="center" vertical="center"/>
      <protection/>
    </xf>
    <xf numFmtId="0" fontId="38" fillId="34" borderId="46" xfId="54" applyNumberFormat="1" applyFont="1" applyFill="1" applyBorder="1" applyAlignment="1" applyProtection="1">
      <alignment horizontal="center" vertical="center"/>
      <protection/>
    </xf>
    <xf numFmtId="0" fontId="38" fillId="34" borderId="11" xfId="54" applyNumberFormat="1" applyFont="1" applyFill="1" applyBorder="1" applyAlignment="1" applyProtection="1">
      <alignment horizontal="center" vertical="center"/>
      <protection/>
    </xf>
    <xf numFmtId="0" fontId="38" fillId="34" borderId="57" xfId="54" applyNumberFormat="1" applyFont="1" applyFill="1" applyBorder="1" applyAlignment="1" applyProtection="1">
      <alignment horizontal="center" vertical="center"/>
      <protection/>
    </xf>
    <xf numFmtId="0" fontId="6" fillId="34" borderId="45" xfId="0" applyFont="1" applyFill="1" applyBorder="1" applyAlignment="1">
      <alignment horizontal="center"/>
    </xf>
    <xf numFmtId="0" fontId="6" fillId="34" borderId="48" xfId="0" applyFont="1" applyFill="1" applyBorder="1" applyAlignment="1">
      <alignment horizontal="center"/>
    </xf>
    <xf numFmtId="0" fontId="6" fillId="34" borderId="56" xfId="0" applyFont="1" applyFill="1" applyBorder="1" applyAlignment="1">
      <alignment horizontal="center"/>
    </xf>
    <xf numFmtId="201" fontId="2" fillId="34" borderId="34" xfId="54" applyNumberFormat="1" applyFont="1" applyFill="1" applyBorder="1" applyAlignment="1" applyProtection="1">
      <alignment horizontal="center" vertical="center"/>
      <protection/>
    </xf>
    <xf numFmtId="201" fontId="2" fillId="34" borderId="25" xfId="54" applyNumberFormat="1" applyFont="1" applyFill="1" applyBorder="1" applyAlignment="1" applyProtection="1">
      <alignment horizontal="center" vertical="center"/>
      <protection/>
    </xf>
    <xf numFmtId="201" fontId="2" fillId="34" borderId="35" xfId="54" applyNumberFormat="1" applyFont="1" applyFill="1" applyBorder="1" applyAlignment="1" applyProtection="1">
      <alignment horizontal="center" vertical="center"/>
      <protection/>
    </xf>
    <xf numFmtId="0" fontId="2" fillId="34" borderId="46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49" fontId="35" fillId="34" borderId="29" xfId="0" applyNumberFormat="1" applyFont="1" applyFill="1" applyBorder="1" applyAlignment="1" applyProtection="1">
      <alignment horizontal="center" vertical="center" wrapText="1"/>
      <protection/>
    </xf>
    <xf numFmtId="49" fontId="35" fillId="34" borderId="12" xfId="0" applyNumberFormat="1" applyFont="1" applyFill="1" applyBorder="1" applyAlignment="1" applyProtection="1">
      <alignment horizontal="center" vertical="center" wrapText="1"/>
      <protection/>
    </xf>
    <xf numFmtId="49" fontId="35" fillId="34" borderId="14" xfId="0" applyNumberFormat="1" applyFont="1" applyFill="1" applyBorder="1" applyAlignment="1" applyProtection="1">
      <alignment horizontal="center" vertical="center" wrapText="1"/>
      <protection/>
    </xf>
    <xf numFmtId="0" fontId="2" fillId="34" borderId="29" xfId="54" applyFont="1" applyFill="1" applyBorder="1" applyAlignment="1">
      <alignment horizontal="center" vertical="center" wrapText="1"/>
      <protection/>
    </xf>
    <xf numFmtId="0" fontId="2" fillId="34" borderId="31" xfId="54" applyFont="1" applyFill="1" applyBorder="1" applyAlignment="1">
      <alignment horizontal="center" vertical="center" wrapText="1"/>
      <protection/>
    </xf>
    <xf numFmtId="0" fontId="2" fillId="34" borderId="12" xfId="54" applyFont="1" applyFill="1" applyBorder="1" applyAlignment="1">
      <alignment horizontal="center" vertical="center" wrapText="1"/>
      <protection/>
    </xf>
    <xf numFmtId="0" fontId="2" fillId="34" borderId="13" xfId="54" applyFont="1" applyFill="1" applyBorder="1" applyAlignment="1">
      <alignment horizontal="center" vertical="center" wrapText="1"/>
      <protection/>
    </xf>
    <xf numFmtId="0" fontId="2" fillId="34" borderId="14" xfId="54" applyFont="1" applyFill="1" applyBorder="1" applyAlignment="1">
      <alignment horizontal="center" vertical="center" wrapText="1"/>
      <protection/>
    </xf>
    <xf numFmtId="0" fontId="2" fillId="34" borderId="16" xfId="54" applyFont="1" applyFill="1" applyBorder="1" applyAlignment="1">
      <alignment horizontal="center" vertical="center" wrapText="1"/>
      <protection/>
    </xf>
    <xf numFmtId="49" fontId="35" fillId="34" borderId="45" xfId="0" applyNumberFormat="1" applyFont="1" applyFill="1" applyBorder="1" applyAlignment="1" applyProtection="1">
      <alignment horizontal="center" vertical="center" wrapText="1"/>
      <protection/>
    </xf>
    <xf numFmtId="49" fontId="35" fillId="34" borderId="48" xfId="0" applyNumberFormat="1" applyFont="1" applyFill="1" applyBorder="1" applyAlignment="1" applyProtection="1">
      <alignment horizontal="center" vertical="center" wrapText="1"/>
      <protection/>
    </xf>
    <xf numFmtId="49" fontId="35" fillId="34" borderId="56" xfId="0" applyNumberFormat="1" applyFont="1" applyFill="1" applyBorder="1" applyAlignment="1" applyProtection="1">
      <alignment horizontal="center" vertical="center" wrapText="1"/>
      <protection/>
    </xf>
    <xf numFmtId="49" fontId="7" fillId="0" borderId="64" xfId="0" applyNumberFormat="1" applyFont="1" applyFill="1" applyBorder="1" applyAlignment="1" applyProtection="1">
      <alignment horizontal="center" vertical="center" wrapText="1"/>
      <protection/>
    </xf>
    <xf numFmtId="49" fontId="7" fillId="16" borderId="64" xfId="0" applyNumberFormat="1" applyFont="1" applyFill="1" applyBorder="1" applyAlignment="1" applyProtection="1">
      <alignment horizontal="center" vertical="center" wrapText="1"/>
      <protection/>
    </xf>
    <xf numFmtId="49" fontId="7" fillId="16" borderId="117" xfId="0" applyNumberFormat="1" applyFont="1" applyFill="1" applyBorder="1" applyAlignment="1" applyProtection="1">
      <alignment horizontal="center" vertical="center" wrapText="1"/>
      <protection/>
    </xf>
    <xf numFmtId="49" fontId="2" fillId="0" borderId="34" xfId="0" applyNumberFormat="1" applyFont="1" applyFill="1" applyBorder="1" applyAlignment="1">
      <alignment vertical="center" wrapText="1"/>
    </xf>
    <xf numFmtId="49" fontId="2" fillId="0" borderId="25" xfId="54" applyNumberFormat="1" applyFont="1" applyFill="1" applyBorder="1" applyAlignment="1">
      <alignment vertical="center" wrapText="1"/>
      <protection/>
    </xf>
    <xf numFmtId="0" fontId="2" fillId="0" borderId="25" xfId="54" applyNumberFormat="1" applyFont="1" applyFill="1" applyBorder="1" applyAlignment="1" applyProtection="1">
      <alignment horizontal="left" vertical="center"/>
      <protection/>
    </xf>
    <xf numFmtId="49" fontId="2" fillId="0" borderId="25" xfId="54" applyNumberFormat="1" applyFont="1" applyFill="1" applyBorder="1" applyAlignment="1">
      <alignment horizontal="left" vertical="center" wrapText="1"/>
      <protection/>
    </xf>
    <xf numFmtId="49" fontId="2" fillId="0" borderId="38" xfId="54" applyNumberFormat="1" applyFont="1" applyFill="1" applyBorder="1" applyAlignment="1">
      <alignment horizontal="left" vertical="center" wrapText="1"/>
      <protection/>
    </xf>
    <xf numFmtId="49" fontId="2" fillId="0" borderId="35" xfId="54" applyNumberFormat="1" applyFont="1" applyFill="1" applyBorder="1" applyAlignment="1">
      <alignment horizontal="left" vertical="center" wrapText="1"/>
      <protection/>
    </xf>
    <xf numFmtId="0" fontId="2" fillId="0" borderId="40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6" fillId="0" borderId="40" xfId="0" applyFont="1" applyFill="1" applyBorder="1" applyAlignment="1">
      <alignment horizontal="left" vertical="top" wrapText="1"/>
    </xf>
    <xf numFmtId="0" fontId="2" fillId="0" borderId="48" xfId="0" applyFont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2" fillId="0" borderId="61" xfId="0" applyFont="1" applyBorder="1" applyAlignment="1">
      <alignment horizontal="center"/>
    </xf>
    <xf numFmtId="196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wrapText="1"/>
    </xf>
    <xf numFmtId="0" fontId="38" fillId="0" borderId="13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38" fillId="34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6" fillId="0" borderId="45" xfId="0" applyFont="1" applyFill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45" xfId="0" applyFont="1" applyFill="1" applyBorder="1" applyAlignment="1">
      <alignment horizontal="left" vertical="top" wrapText="1"/>
    </xf>
    <xf numFmtId="0" fontId="6" fillId="34" borderId="48" xfId="0" applyFont="1" applyFill="1" applyBorder="1" applyAlignment="1">
      <alignment horizontal="left" vertical="top" wrapText="1"/>
    </xf>
    <xf numFmtId="1" fontId="2" fillId="0" borderId="29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196" fontId="2" fillId="0" borderId="38" xfId="54" applyNumberFormat="1" applyFont="1" applyFill="1" applyBorder="1" applyAlignment="1" applyProtection="1">
      <alignment horizontal="left" vertical="center"/>
      <protection/>
    </xf>
    <xf numFmtId="0" fontId="2" fillId="0" borderId="39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6" fillId="0" borderId="61" xfId="0" applyFont="1" applyFill="1" applyBorder="1" applyAlignment="1">
      <alignment horizontal="left" vertical="top" wrapText="1"/>
    </xf>
    <xf numFmtId="0" fontId="6" fillId="0" borderId="41" xfId="0" applyFont="1" applyFill="1" applyBorder="1" applyAlignment="1">
      <alignment horizontal="left" vertical="top" wrapText="1"/>
    </xf>
    <xf numFmtId="49" fontId="2" fillId="0" borderId="36" xfId="54" applyNumberFormat="1" applyFont="1" applyFill="1" applyBorder="1" applyAlignment="1">
      <alignment vertical="center" wrapText="1"/>
      <protection/>
    </xf>
    <xf numFmtId="0" fontId="2" fillId="0" borderId="60" xfId="0" applyFont="1" applyBorder="1" applyAlignment="1">
      <alignment horizontal="center" wrapText="1"/>
    </xf>
    <xf numFmtId="0" fontId="39" fillId="0" borderId="2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6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6" fillId="0" borderId="34" xfId="54" applyNumberFormat="1" applyFont="1" applyFill="1" applyBorder="1" applyAlignment="1" applyProtection="1">
      <alignment horizontal="left" vertical="center"/>
      <protection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5" xfId="54" applyNumberFormat="1" applyFont="1" applyFill="1" applyBorder="1" applyAlignment="1" applyProtection="1">
      <alignment horizontal="left" vertical="center"/>
      <protection/>
    </xf>
    <xf numFmtId="196" fontId="44" fillId="0" borderId="0" xfId="0" applyNumberFormat="1" applyFont="1" applyFill="1" applyBorder="1" applyAlignment="1" applyProtection="1">
      <alignment vertical="center"/>
      <protection/>
    </xf>
    <xf numFmtId="213" fontId="5" fillId="0" borderId="17" xfId="0" applyNumberFormat="1" applyFont="1" applyFill="1" applyBorder="1" applyAlignment="1" applyProtection="1">
      <alignment horizontal="center" vertical="center"/>
      <protection/>
    </xf>
    <xf numFmtId="213" fontId="5" fillId="0" borderId="26" xfId="0" applyNumberFormat="1" applyFont="1" applyFill="1" applyBorder="1" applyAlignment="1" applyProtection="1">
      <alignment horizontal="center" vertical="center"/>
      <protection/>
    </xf>
    <xf numFmtId="213" fontId="5" fillId="0" borderId="33" xfId="0" applyNumberFormat="1" applyFont="1" applyFill="1" applyBorder="1" applyAlignment="1" applyProtection="1">
      <alignment horizontal="center" vertical="center" wrapText="1"/>
      <protection/>
    </xf>
    <xf numFmtId="214" fontId="5" fillId="0" borderId="18" xfId="0" applyNumberFormat="1" applyFont="1" applyFill="1" applyBorder="1" applyAlignment="1" applyProtection="1">
      <alignment horizontal="center" vertical="center"/>
      <protection/>
    </xf>
    <xf numFmtId="214" fontId="5" fillId="0" borderId="19" xfId="0" applyNumberFormat="1" applyFont="1" applyFill="1" applyBorder="1" applyAlignment="1" applyProtection="1">
      <alignment horizontal="center" vertical="center"/>
      <protection/>
    </xf>
    <xf numFmtId="214" fontId="5" fillId="0" borderId="69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80" xfId="0" applyNumberFormat="1" applyFont="1" applyFill="1" applyBorder="1" applyAlignment="1" applyProtection="1">
      <alignment horizontal="center" vertical="center"/>
      <protection/>
    </xf>
    <xf numFmtId="49" fontId="5" fillId="0" borderId="23" xfId="0" applyNumberFormat="1" applyFont="1" applyFill="1" applyBorder="1" applyAlignment="1" applyProtection="1">
      <alignment horizontal="center" vertical="center"/>
      <protection/>
    </xf>
    <xf numFmtId="213" fontId="5" fillId="0" borderId="23" xfId="0" applyNumberFormat="1" applyFont="1" applyFill="1" applyBorder="1" applyAlignment="1" applyProtection="1">
      <alignment horizontal="center" vertical="center"/>
      <protection/>
    </xf>
    <xf numFmtId="213" fontId="5" fillId="0" borderId="120" xfId="0" applyNumberFormat="1" applyFont="1" applyFill="1" applyBorder="1" applyAlignment="1" applyProtection="1">
      <alignment horizontal="center" vertical="center"/>
      <protection/>
    </xf>
    <xf numFmtId="213" fontId="5" fillId="33" borderId="32" xfId="0" applyNumberFormat="1" applyFont="1" applyFill="1" applyBorder="1" applyAlignment="1" applyProtection="1">
      <alignment horizontal="center" vertical="center"/>
      <protection/>
    </xf>
    <xf numFmtId="213" fontId="5" fillId="0" borderId="24" xfId="0" applyNumberFormat="1" applyFont="1" applyFill="1" applyBorder="1" applyAlignment="1" applyProtection="1">
      <alignment horizontal="center" vertical="center"/>
      <protection/>
    </xf>
    <xf numFmtId="213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25" xfId="0" applyNumberFormat="1" applyFont="1" applyFill="1" applyBorder="1" applyAlignment="1" applyProtection="1">
      <alignment horizontal="center" vertical="center"/>
      <protection/>
    </xf>
    <xf numFmtId="49" fontId="5" fillId="0" borderId="66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96" fontId="5" fillId="0" borderId="13" xfId="0" applyNumberFormat="1" applyFont="1" applyFill="1" applyBorder="1" applyAlignment="1" applyProtection="1">
      <alignment horizontal="center" vertical="center" wrapText="1"/>
      <protection/>
    </xf>
    <xf numFmtId="198" fontId="5" fillId="0" borderId="66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96" fontId="44" fillId="0" borderId="48" xfId="0" applyNumberFormat="1" applyFont="1" applyFill="1" applyBorder="1" applyAlignment="1" applyProtection="1">
      <alignment vertical="center"/>
      <protection/>
    </xf>
    <xf numFmtId="196" fontId="44" fillId="0" borderId="10" xfId="0" applyNumberFormat="1" applyFont="1" applyFill="1" applyBorder="1" applyAlignment="1" applyProtection="1">
      <alignment vertical="center"/>
      <protection/>
    </xf>
    <xf numFmtId="196" fontId="44" fillId="0" borderId="11" xfId="0" applyNumberFormat="1" applyFont="1" applyFill="1" applyBorder="1" applyAlignment="1" applyProtection="1">
      <alignment vertical="center"/>
      <protection/>
    </xf>
    <xf numFmtId="196" fontId="44" fillId="0" borderId="12" xfId="0" applyNumberFormat="1" applyFont="1" applyFill="1" applyBorder="1" applyAlignment="1" applyProtection="1">
      <alignment vertical="center"/>
      <protection/>
    </xf>
    <xf numFmtId="49" fontId="5" fillId="0" borderId="93" xfId="0" applyNumberFormat="1" applyFont="1" applyFill="1" applyBorder="1" applyAlignment="1" applyProtection="1">
      <alignment horizontal="center" vertical="center"/>
      <protection/>
    </xf>
    <xf numFmtId="49" fontId="5" fillId="0" borderId="34" xfId="0" applyNumberFormat="1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196" fontId="7" fillId="0" borderId="46" xfId="0" applyNumberFormat="1" applyFont="1" applyFill="1" applyBorder="1" applyAlignment="1" applyProtection="1">
      <alignment horizontal="center" vertical="center"/>
      <protection/>
    </xf>
    <xf numFmtId="201" fontId="7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196" fontId="44" fillId="0" borderId="29" xfId="0" applyNumberFormat="1" applyFont="1" applyFill="1" applyBorder="1" applyAlignment="1" applyProtection="1">
      <alignment vertical="center"/>
      <protection/>
    </xf>
    <xf numFmtId="196" fontId="44" fillId="0" borderId="30" xfId="0" applyNumberFormat="1" applyFont="1" applyFill="1" applyBorder="1" applyAlignment="1" applyProtection="1">
      <alignment vertical="center"/>
      <protection/>
    </xf>
    <xf numFmtId="196" fontId="44" fillId="0" borderId="31" xfId="0" applyNumberFormat="1" applyFont="1" applyFill="1" applyBorder="1" applyAlignment="1" applyProtection="1">
      <alignment vertical="center"/>
      <protection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25" xfId="0" applyNumberFormat="1" applyFont="1" applyFill="1" applyBorder="1" applyAlignment="1">
      <alignment horizontal="left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198" fontId="5" fillId="0" borderId="76" xfId="0" applyNumberFormat="1" applyFont="1" applyFill="1" applyBorder="1" applyAlignment="1" applyProtection="1">
      <alignment horizontal="center" vertical="center"/>
      <protection/>
    </xf>
    <xf numFmtId="0" fontId="5" fillId="0" borderId="68" xfId="0" applyFont="1" applyFill="1" applyBorder="1" applyAlignment="1">
      <alignment horizontal="center" vertical="center" wrapText="1"/>
    </xf>
    <xf numFmtId="213" fontId="5" fillId="0" borderId="77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213" fontId="5" fillId="0" borderId="33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48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49" fontId="7" fillId="0" borderId="86" xfId="0" applyNumberFormat="1" applyFont="1" applyFill="1" applyBorder="1" applyAlignment="1" applyProtection="1">
      <alignment horizontal="center" vertical="center"/>
      <protection/>
    </xf>
    <xf numFmtId="49" fontId="5" fillId="0" borderId="64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50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35" fillId="0" borderId="20" xfId="0" applyNumberFormat="1" applyFont="1" applyFill="1" applyBorder="1" applyAlignment="1" applyProtection="1">
      <alignment horizontal="center" vertical="center"/>
      <protection/>
    </xf>
    <xf numFmtId="0" fontId="35" fillId="0" borderId="21" xfId="0" applyNumberFormat="1" applyFont="1" applyFill="1" applyBorder="1" applyAlignment="1" applyProtection="1">
      <alignment horizontal="center" vertical="center"/>
      <protection/>
    </xf>
    <xf numFmtId="0" fontId="35" fillId="0" borderId="118" xfId="0" applyNumberFormat="1" applyFont="1" applyFill="1" applyBorder="1" applyAlignment="1" applyProtection="1">
      <alignment horizontal="center" vertical="center"/>
      <protection/>
    </xf>
    <xf numFmtId="0" fontId="35" fillId="0" borderId="117" xfId="0" applyNumberFormat="1" applyFont="1" applyFill="1" applyBorder="1" applyAlignment="1" applyProtection="1">
      <alignment horizontal="center" vertical="center"/>
      <protection/>
    </xf>
    <xf numFmtId="0" fontId="35" fillId="0" borderId="22" xfId="0" applyNumberFormat="1" applyFont="1" applyFill="1" applyBorder="1" applyAlignment="1" applyProtection="1">
      <alignment horizontal="center" vertical="center"/>
      <protection/>
    </xf>
    <xf numFmtId="196" fontId="112" fillId="0" borderId="0" xfId="0" applyNumberFormat="1" applyFont="1" applyFill="1" applyBorder="1" applyAlignment="1" applyProtection="1">
      <alignment vertical="center"/>
      <protection/>
    </xf>
    <xf numFmtId="196" fontId="112" fillId="0" borderId="10" xfId="0" applyNumberFormat="1" applyFont="1" applyFill="1" applyBorder="1" applyAlignment="1" applyProtection="1">
      <alignment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54" xfId="0" applyNumberFormat="1" applyFont="1" applyFill="1" applyBorder="1" applyAlignment="1">
      <alignment vertical="center" wrapText="1"/>
    </xf>
    <xf numFmtId="1" fontId="5" fillId="0" borderId="48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201" fontId="5" fillId="34" borderId="25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48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48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55" xfId="0" applyNumberFormat="1" applyFont="1" applyFill="1" applyBorder="1" applyAlignment="1">
      <alignment vertical="center" wrapText="1"/>
    </xf>
    <xf numFmtId="0" fontId="5" fillId="0" borderId="56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201" fontId="7" fillId="34" borderId="35" xfId="0" applyNumberFormat="1" applyFont="1" applyFill="1" applyBorder="1" applyAlignment="1" applyProtection="1">
      <alignment horizontal="center" vertical="center"/>
      <protection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right" vertical="center"/>
    </xf>
    <xf numFmtId="0" fontId="5" fillId="0" borderId="15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 wrapText="1"/>
    </xf>
    <xf numFmtId="0" fontId="5" fillId="0" borderId="40" xfId="0" applyNumberFormat="1" applyFont="1" applyFill="1" applyBorder="1" applyAlignment="1">
      <alignment horizontal="center" vertical="center" wrapText="1"/>
    </xf>
    <xf numFmtId="0" fontId="5" fillId="0" borderId="62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5" fillId="0" borderId="41" xfId="0" applyNumberFormat="1" applyFont="1" applyFill="1" applyBorder="1" applyAlignment="1">
      <alignment horizontal="center" vertical="center" wrapText="1"/>
    </xf>
    <xf numFmtId="0" fontId="5" fillId="0" borderId="6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196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 horizontal="center" vertical="center" wrapText="1"/>
      <protection/>
    </xf>
    <xf numFmtId="196" fontId="44" fillId="33" borderId="0" xfId="0" applyNumberFormat="1" applyFont="1" applyFill="1" applyBorder="1" applyAlignment="1" applyProtection="1">
      <alignment horizontal="center" vertical="center" wrapText="1"/>
      <protection/>
    </xf>
    <xf numFmtId="196" fontId="45" fillId="0" borderId="0" xfId="0" applyNumberFormat="1" applyFont="1" applyFill="1" applyBorder="1" applyAlignment="1" applyProtection="1">
      <alignment vertical="center"/>
      <protection/>
    </xf>
    <xf numFmtId="213" fontId="11" fillId="0" borderId="17" xfId="0" applyNumberFormat="1" applyFont="1" applyFill="1" applyBorder="1" applyAlignment="1" applyProtection="1">
      <alignment horizontal="center" vertical="center"/>
      <protection/>
    </xf>
    <xf numFmtId="213" fontId="11" fillId="0" borderId="26" xfId="0" applyNumberFormat="1" applyFont="1" applyFill="1" applyBorder="1" applyAlignment="1" applyProtection="1">
      <alignment horizontal="center" vertical="center"/>
      <protection/>
    </xf>
    <xf numFmtId="214" fontId="11" fillId="0" borderId="18" xfId="0" applyNumberFormat="1" applyFont="1" applyFill="1" applyBorder="1" applyAlignment="1" applyProtection="1">
      <alignment horizontal="center" vertical="center"/>
      <protection/>
    </xf>
    <xf numFmtId="214" fontId="11" fillId="0" borderId="19" xfId="0" applyNumberFormat="1" applyFont="1" applyFill="1" applyBorder="1" applyAlignment="1" applyProtection="1">
      <alignment horizontal="center" vertical="center"/>
      <protection/>
    </xf>
    <xf numFmtId="214" fontId="11" fillId="0" borderId="69" xfId="0" applyNumberFormat="1" applyFont="1" applyFill="1" applyBorder="1" applyAlignment="1" applyProtection="1">
      <alignment horizontal="center" vertical="center"/>
      <protection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21" xfId="0" applyNumberFormat="1" applyFont="1" applyFill="1" applyBorder="1" applyAlignment="1" applyProtection="1">
      <alignment horizontal="center" vertical="center"/>
      <protection/>
    </xf>
    <xf numFmtId="0" fontId="11" fillId="0" borderId="80" xfId="0" applyNumberFormat="1" applyFont="1" applyFill="1" applyBorder="1" applyAlignment="1" applyProtection="1">
      <alignment horizontal="center" vertical="center"/>
      <protection/>
    </xf>
    <xf numFmtId="49" fontId="11" fillId="0" borderId="23" xfId="0" applyNumberFormat="1" applyFont="1" applyFill="1" applyBorder="1" applyAlignment="1" applyProtection="1">
      <alignment horizontal="center" vertical="center"/>
      <protection/>
    </xf>
    <xf numFmtId="213" fontId="11" fillId="0" borderId="23" xfId="0" applyNumberFormat="1" applyFont="1" applyFill="1" applyBorder="1" applyAlignment="1" applyProtection="1">
      <alignment horizontal="center" vertical="center"/>
      <protection/>
    </xf>
    <xf numFmtId="213" fontId="11" fillId="0" borderId="120" xfId="0" applyNumberFormat="1" applyFont="1" applyFill="1" applyBorder="1" applyAlignment="1" applyProtection="1">
      <alignment horizontal="center" vertical="center"/>
      <protection/>
    </xf>
    <xf numFmtId="213" fontId="11" fillId="33" borderId="32" xfId="0" applyNumberFormat="1" applyFont="1" applyFill="1" applyBorder="1" applyAlignment="1" applyProtection="1">
      <alignment horizontal="center" vertical="center"/>
      <protection/>
    </xf>
    <xf numFmtId="213" fontId="11" fillId="0" borderId="24" xfId="0" applyNumberFormat="1" applyFont="1" applyFill="1" applyBorder="1" applyAlignment="1" applyProtection="1">
      <alignment horizontal="center" vertical="center"/>
      <protection/>
    </xf>
    <xf numFmtId="213" fontId="11" fillId="0" borderId="27" xfId="0" applyNumberFormat="1" applyFont="1" applyFill="1" applyBorder="1" applyAlignment="1" applyProtection="1">
      <alignment horizontal="center" vertical="center"/>
      <protection/>
    </xf>
    <xf numFmtId="49" fontId="11" fillId="0" borderId="25" xfId="0" applyNumberFormat="1" applyFont="1" applyFill="1" applyBorder="1" applyAlignment="1" applyProtection="1">
      <alignment horizontal="center" vertical="center"/>
      <protection/>
    </xf>
    <xf numFmtId="198" fontId="11" fillId="0" borderId="66" xfId="0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49" fontId="11" fillId="0" borderId="38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196" fontId="113" fillId="0" borderId="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1" fontId="11" fillId="0" borderId="10" xfId="0" applyNumberFormat="1" applyFont="1" applyFill="1" applyBorder="1" applyAlignment="1">
      <alignment horizontal="center" vertical="center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48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48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 wrapText="1"/>
    </xf>
    <xf numFmtId="0" fontId="11" fillId="0" borderId="40" xfId="0" applyNumberFormat="1" applyFont="1" applyFill="1" applyBorder="1" applyAlignment="1">
      <alignment horizontal="center" vertical="center" wrapText="1"/>
    </xf>
    <xf numFmtId="0" fontId="11" fillId="0" borderId="62" xfId="0" applyNumberFormat="1" applyFont="1" applyFill="1" applyBorder="1" applyAlignment="1">
      <alignment horizontal="center" vertical="center" wrapText="1"/>
    </xf>
    <xf numFmtId="0" fontId="11" fillId="0" borderId="39" xfId="0" applyNumberFormat="1" applyFont="1" applyFill="1" applyBorder="1" applyAlignment="1">
      <alignment horizontal="center" vertical="center" wrapText="1"/>
    </xf>
    <xf numFmtId="0" fontId="11" fillId="0" borderId="41" xfId="0" applyNumberFormat="1" applyFont="1" applyFill="1" applyBorder="1" applyAlignment="1">
      <alignment horizontal="center" vertical="center" wrapText="1"/>
    </xf>
    <xf numFmtId="0" fontId="11" fillId="0" borderId="6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196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horizontal="center" vertical="center" wrapText="1"/>
      <protection/>
    </xf>
    <xf numFmtId="196" fontId="45" fillId="33" borderId="0" xfId="0" applyNumberFormat="1" applyFont="1" applyFill="1" applyBorder="1" applyAlignment="1" applyProtection="1">
      <alignment horizontal="center" vertical="center" wrapText="1"/>
      <protection/>
    </xf>
    <xf numFmtId="213" fontId="7" fillId="0" borderId="0" xfId="0" applyNumberFormat="1" applyFont="1" applyFill="1" applyBorder="1" applyAlignment="1" applyProtection="1">
      <alignment horizontal="center" vertical="center"/>
      <protection/>
    </xf>
    <xf numFmtId="214" fontId="5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117" xfId="0" applyNumberFormat="1" applyFont="1" applyFill="1" applyBorder="1" applyAlignment="1" applyProtection="1">
      <alignment horizontal="center" vertical="center"/>
      <protection/>
    </xf>
    <xf numFmtId="196" fontId="44" fillId="0" borderId="46" xfId="0" applyNumberFormat="1" applyFont="1" applyFill="1" applyBorder="1" applyAlignment="1" applyProtection="1">
      <alignment vertical="center"/>
      <protection/>
    </xf>
    <xf numFmtId="213" fontId="5" fillId="0" borderId="10" xfId="0" applyNumberFormat="1" applyFont="1" applyFill="1" applyBorder="1" applyAlignment="1" applyProtection="1">
      <alignment horizontal="center" vertical="center"/>
      <protection/>
    </xf>
    <xf numFmtId="0" fontId="3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57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214" fontId="2" fillId="0" borderId="33" xfId="0" applyNumberFormat="1" applyFont="1" applyFill="1" applyBorder="1" applyAlignment="1" applyProtection="1">
      <alignment horizontal="center" vertical="center"/>
      <protection/>
    </xf>
    <xf numFmtId="0" fontId="6" fillId="0" borderId="117" xfId="0" applyNumberFormat="1" applyFont="1" applyFill="1" applyBorder="1" applyAlignment="1" applyProtection="1">
      <alignment horizontal="center" vertical="center"/>
      <protection/>
    </xf>
    <xf numFmtId="213" fontId="2" fillId="0" borderId="10" xfId="0" applyNumberFormat="1" applyFont="1" applyFill="1" applyBorder="1" applyAlignment="1" applyProtection="1">
      <alignment horizontal="center" vertical="center"/>
      <protection/>
    </xf>
    <xf numFmtId="198" fontId="5" fillId="0" borderId="66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56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49" fontId="5" fillId="0" borderId="57" xfId="0" applyNumberFormat="1" applyFont="1" applyFill="1" applyBorder="1" applyAlignment="1">
      <alignment horizontal="center" vertical="center"/>
    </xf>
    <xf numFmtId="201" fontId="5" fillId="34" borderId="35" xfId="0" applyNumberFormat="1" applyFont="1" applyFill="1" applyBorder="1" applyAlignment="1" applyProtection="1">
      <alignment horizontal="center" vertical="center"/>
      <protection/>
    </xf>
    <xf numFmtId="0" fontId="5" fillId="0" borderId="56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57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48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right" vertical="center"/>
    </xf>
    <xf numFmtId="198" fontId="5" fillId="34" borderId="35" xfId="0" applyNumberFormat="1" applyFont="1" applyFill="1" applyBorder="1" applyAlignment="1" applyProtection="1">
      <alignment horizontal="center" vertical="center"/>
      <protection/>
    </xf>
    <xf numFmtId="49" fontId="5" fillId="0" borderId="60" xfId="0" applyNumberFormat="1" applyFont="1" applyFill="1" applyBorder="1" applyAlignment="1" applyProtection="1">
      <alignment horizontal="center" vertical="center"/>
      <protection/>
    </xf>
    <xf numFmtId="49" fontId="5" fillId="0" borderId="58" xfId="0" applyNumberFormat="1" applyFont="1" applyFill="1" applyBorder="1" applyAlignment="1">
      <alignment vertical="center" wrapText="1"/>
    </xf>
    <xf numFmtId="0" fontId="5" fillId="0" borderId="47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5" fillId="0" borderId="59" xfId="0" applyNumberFormat="1" applyFont="1" applyFill="1" applyBorder="1" applyAlignment="1">
      <alignment horizontal="center" vertical="center"/>
    </xf>
    <xf numFmtId="201" fontId="7" fillId="34" borderId="36" xfId="0" applyNumberFormat="1" applyFont="1" applyFill="1" applyBorder="1" applyAlignment="1" applyProtection="1">
      <alignment horizontal="center" vertical="center"/>
      <protection/>
    </xf>
    <xf numFmtId="1" fontId="5" fillId="0" borderId="60" xfId="0" applyNumberFormat="1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 applyProtection="1">
      <alignment horizontal="center" vertical="center"/>
      <protection/>
    </xf>
    <xf numFmtId="1" fontId="5" fillId="0" borderId="37" xfId="0" applyNumberFormat="1" applyFont="1" applyFill="1" applyBorder="1" applyAlignment="1">
      <alignment horizontal="center" vertical="center"/>
    </xf>
    <xf numFmtId="0" fontId="5" fillId="0" borderId="37" xfId="0" applyNumberFormat="1" applyFont="1" applyFill="1" applyBorder="1" applyAlignment="1">
      <alignment horizontal="right" vertical="center"/>
    </xf>
    <xf numFmtId="0" fontId="5" fillId="0" borderId="37" xfId="0" applyNumberFormat="1" applyFont="1" applyFill="1" applyBorder="1" applyAlignment="1">
      <alignment horizontal="center" vertical="center"/>
    </xf>
    <xf numFmtId="1" fontId="5" fillId="0" borderId="28" xfId="0" applyNumberFormat="1" applyFont="1" applyFill="1" applyBorder="1" applyAlignment="1">
      <alignment horizontal="center" vertical="center" wrapText="1"/>
    </xf>
    <xf numFmtId="0" fontId="5" fillId="0" borderId="47" xfId="0" applyNumberFormat="1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 wrapText="1"/>
    </xf>
    <xf numFmtId="0" fontId="5" fillId="0" borderId="59" xfId="0" applyNumberFormat="1" applyFont="1" applyFill="1" applyBorder="1" applyAlignment="1">
      <alignment horizontal="center" vertical="center" wrapText="1"/>
    </xf>
    <xf numFmtId="0" fontId="5" fillId="0" borderId="60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49" fontId="5" fillId="0" borderId="83" xfId="0" applyNumberFormat="1" applyFont="1" applyFill="1" applyBorder="1" applyAlignment="1">
      <alignment vertical="center" wrapText="1"/>
    </xf>
    <xf numFmtId="0" fontId="5" fillId="0" borderId="39" xfId="0" applyFont="1" applyFill="1" applyBorder="1" applyAlignment="1">
      <alignment horizontal="center" vertical="center" wrapText="1"/>
    </xf>
    <xf numFmtId="49" fontId="5" fillId="0" borderId="40" xfId="0" applyNumberFormat="1" applyFont="1" applyFill="1" applyBorder="1" applyAlignment="1">
      <alignment horizontal="center" vertical="center" wrapText="1"/>
    </xf>
    <xf numFmtId="196" fontId="5" fillId="0" borderId="41" xfId="0" applyNumberFormat="1" applyFont="1" applyFill="1" applyBorder="1" applyAlignment="1" applyProtection="1">
      <alignment horizontal="center" vertical="center" wrapText="1"/>
      <protection/>
    </xf>
    <xf numFmtId="198" fontId="5" fillId="0" borderId="83" xfId="0" applyNumberFormat="1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196" fontId="44" fillId="0" borderId="61" xfId="0" applyNumberFormat="1" applyFont="1" applyFill="1" applyBorder="1" applyAlignment="1" applyProtection="1">
      <alignment vertical="center"/>
      <protection/>
    </xf>
    <xf numFmtId="196" fontId="44" fillId="0" borderId="40" xfId="0" applyNumberFormat="1" applyFont="1" applyFill="1" applyBorder="1" applyAlignment="1" applyProtection="1">
      <alignment vertical="center"/>
      <protection/>
    </xf>
    <xf numFmtId="196" fontId="44" fillId="0" borderId="62" xfId="0" applyNumberFormat="1" applyFont="1" applyFill="1" applyBorder="1" applyAlignment="1" applyProtection="1">
      <alignment vertical="center"/>
      <protection/>
    </xf>
    <xf numFmtId="196" fontId="44" fillId="0" borderId="39" xfId="0" applyNumberFormat="1" applyFont="1" applyFill="1" applyBorder="1" applyAlignment="1" applyProtection="1">
      <alignment vertical="center"/>
      <protection/>
    </xf>
    <xf numFmtId="49" fontId="5" fillId="0" borderId="13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201" fontId="7" fillId="34" borderId="25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 applyProtection="1">
      <alignment horizontal="center" vertical="center"/>
      <protection/>
    </xf>
    <xf numFmtId="49" fontId="5" fillId="0" borderId="66" xfId="0" applyNumberFormat="1" applyFont="1" applyFill="1" applyBorder="1" applyAlignment="1">
      <alignment vertical="center" wrapText="1"/>
    </xf>
    <xf numFmtId="0" fontId="35" fillId="0" borderId="13" xfId="0" applyNumberFormat="1" applyFont="1" applyFill="1" applyBorder="1" applyAlignment="1" applyProtection="1">
      <alignment horizontal="center" vertical="center"/>
      <protection/>
    </xf>
    <xf numFmtId="201" fontId="5" fillId="0" borderId="66" xfId="0" applyNumberFormat="1" applyFont="1" applyFill="1" applyBorder="1" applyAlignment="1" applyProtection="1">
      <alignment horizontal="center" vertical="center"/>
      <protection/>
    </xf>
    <xf numFmtId="49" fontId="5" fillId="0" borderId="70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196" fontId="7" fillId="0" borderId="57" xfId="0" applyNumberFormat="1" applyFont="1" applyFill="1" applyBorder="1" applyAlignment="1" applyProtection="1">
      <alignment horizontal="center" vertical="center" wrapText="1"/>
      <protection/>
    </xf>
    <xf numFmtId="198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57" xfId="0" applyNumberFormat="1" applyFont="1" applyFill="1" applyBorder="1" applyAlignment="1" applyProtection="1">
      <alignment horizontal="center" vertical="center"/>
      <protection/>
    </xf>
    <xf numFmtId="196" fontId="44" fillId="0" borderId="14" xfId="0" applyNumberFormat="1" applyFont="1" applyFill="1" applyBorder="1" applyAlignment="1" applyProtection="1">
      <alignment vertical="center"/>
      <protection/>
    </xf>
    <xf numFmtId="196" fontId="44" fillId="0" borderId="15" xfId="0" applyNumberFormat="1" applyFont="1" applyFill="1" applyBorder="1" applyAlignment="1" applyProtection="1">
      <alignment vertical="center"/>
      <protection/>
    </xf>
    <xf numFmtId="196" fontId="44" fillId="0" borderId="16" xfId="0" applyNumberFormat="1" applyFont="1" applyFill="1" applyBorder="1" applyAlignment="1" applyProtection="1">
      <alignment vertical="center"/>
      <protection/>
    </xf>
    <xf numFmtId="49" fontId="5" fillId="0" borderId="56" xfId="0" applyNumberFormat="1" applyFont="1" applyFill="1" applyBorder="1" applyAlignment="1">
      <alignment horizontal="center" vertical="center"/>
    </xf>
    <xf numFmtId="196" fontId="5" fillId="0" borderId="15" xfId="0" applyNumberFormat="1" applyFont="1" applyFill="1" applyBorder="1" applyAlignment="1" applyProtection="1">
      <alignment horizontal="center" vertical="center"/>
      <protection/>
    </xf>
    <xf numFmtId="196" fontId="7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vertical="center" wrapText="1"/>
    </xf>
    <xf numFmtId="0" fontId="5" fillId="0" borderId="57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 wrapText="1"/>
    </xf>
    <xf numFmtId="49" fontId="5" fillId="0" borderId="63" xfId="0" applyNumberFormat="1" applyFont="1" applyFill="1" applyBorder="1" applyAlignment="1" applyProtection="1">
      <alignment horizontal="center" vertical="center"/>
      <protection/>
    </xf>
    <xf numFmtId="49" fontId="5" fillId="0" borderId="96" xfId="0" applyNumberFormat="1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horizontal="center" vertical="center"/>
    </xf>
    <xf numFmtId="201" fontId="5" fillId="0" borderId="96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34" borderId="34" xfId="54" applyNumberFormat="1" applyFont="1" applyFill="1" applyBorder="1" applyAlignment="1" applyProtection="1">
      <alignment horizontal="center" vertical="center"/>
      <protection/>
    </xf>
    <xf numFmtId="0" fontId="7" fillId="34" borderId="34" xfId="54" applyNumberFormat="1" applyFont="1" applyFill="1" applyBorder="1" applyAlignment="1" applyProtection="1">
      <alignment horizontal="left" vertical="center" wrapText="1"/>
      <protection/>
    </xf>
    <xf numFmtId="0" fontId="35" fillId="34" borderId="45" xfId="54" applyNumberFormat="1" applyFont="1" applyFill="1" applyBorder="1" applyAlignment="1" applyProtection="1">
      <alignment horizontal="center" vertical="center"/>
      <protection/>
    </xf>
    <xf numFmtId="0" fontId="5" fillId="34" borderId="30" xfId="54" applyNumberFormat="1" applyFont="1" applyFill="1" applyBorder="1" applyAlignment="1" applyProtection="1">
      <alignment horizontal="center" vertical="center"/>
      <protection/>
    </xf>
    <xf numFmtId="0" fontId="35" fillId="34" borderId="46" xfId="54" applyNumberFormat="1" applyFont="1" applyFill="1" applyBorder="1" applyAlignment="1" applyProtection="1">
      <alignment horizontal="center" vertical="center"/>
      <protection/>
    </xf>
    <xf numFmtId="201" fontId="5" fillId="34" borderId="34" xfId="54" applyNumberFormat="1" applyFont="1" applyFill="1" applyBorder="1" applyAlignment="1" applyProtection="1">
      <alignment horizontal="center" vertical="center"/>
      <protection/>
    </xf>
    <xf numFmtId="0" fontId="7" fillId="34" borderId="45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34" borderId="30" xfId="54" applyFont="1" applyFill="1" applyBorder="1" applyAlignment="1">
      <alignment horizontal="center" vertical="center" wrapText="1"/>
      <protection/>
    </xf>
    <xf numFmtId="0" fontId="5" fillId="34" borderId="46" xfId="0" applyFont="1" applyFill="1" applyBorder="1" applyAlignment="1">
      <alignment horizontal="center"/>
    </xf>
    <xf numFmtId="0" fontId="5" fillId="34" borderId="29" xfId="54" applyFont="1" applyFill="1" applyBorder="1" applyAlignment="1">
      <alignment horizontal="center" vertical="center" wrapText="1"/>
      <protection/>
    </xf>
    <xf numFmtId="0" fontId="5" fillId="34" borderId="31" xfId="54" applyFont="1" applyFill="1" applyBorder="1" applyAlignment="1">
      <alignment horizontal="center" vertical="center" wrapText="1"/>
      <protection/>
    </xf>
    <xf numFmtId="196" fontId="44" fillId="34" borderId="0" xfId="0" applyNumberFormat="1" applyFont="1" applyFill="1" applyBorder="1" applyAlignment="1" applyProtection="1">
      <alignment vertical="center"/>
      <protection/>
    </xf>
    <xf numFmtId="49" fontId="5" fillId="0" borderId="34" xfId="0" applyNumberFormat="1" applyFont="1" applyFill="1" applyBorder="1" applyAlignment="1" applyProtection="1">
      <alignment horizontal="center" vertical="center"/>
      <protection/>
    </xf>
    <xf numFmtId="49" fontId="5" fillId="0" borderId="34" xfId="0" applyNumberFormat="1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center" vertical="center" wrapText="1"/>
    </xf>
    <xf numFmtId="196" fontId="5" fillId="0" borderId="31" xfId="0" applyNumberFormat="1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0" fontId="5" fillId="0" borderId="25" xfId="54" applyNumberFormat="1" applyFont="1" applyFill="1" applyBorder="1" applyAlignment="1" applyProtection="1">
      <alignment horizontal="left" vertical="center"/>
      <protection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48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49" fontId="5" fillId="0" borderId="35" xfId="54" applyNumberFormat="1" applyFont="1" applyFill="1" applyBorder="1" applyAlignment="1">
      <alignment horizontal="left" vertical="center" wrapText="1"/>
      <protection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56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49" fontId="5" fillId="0" borderId="95" xfId="54" applyNumberFormat="1" applyFont="1" applyFill="1" applyBorder="1" applyAlignment="1">
      <alignment horizontal="left" vertical="center" wrapText="1"/>
      <protection/>
    </xf>
    <xf numFmtId="0" fontId="5" fillId="0" borderId="39" xfId="0" applyFont="1" applyBorder="1" applyAlignment="1">
      <alignment horizontal="center" wrapText="1"/>
    </xf>
    <xf numFmtId="0" fontId="5" fillId="0" borderId="40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7" fillId="0" borderId="61" xfId="0" applyFont="1" applyFill="1" applyBorder="1" applyAlignment="1">
      <alignment horizontal="left" vertical="top" wrapText="1"/>
    </xf>
    <xf numFmtId="0" fontId="7" fillId="0" borderId="40" xfId="0" applyFont="1" applyFill="1" applyBorder="1" applyAlignment="1">
      <alignment horizontal="left" vertical="top" wrapText="1"/>
    </xf>
    <xf numFmtId="49" fontId="5" fillId="34" borderId="94" xfId="0" applyNumberFormat="1" applyFont="1" applyFill="1" applyBorder="1" applyAlignment="1">
      <alignment vertical="center" wrapText="1"/>
    </xf>
    <xf numFmtId="1" fontId="5" fillId="34" borderId="12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3" xfId="0" applyNumberFormat="1" applyFont="1" applyFill="1" applyBorder="1" applyAlignment="1">
      <alignment horizontal="center" vertical="center"/>
    </xf>
    <xf numFmtId="20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48" xfId="0" applyFont="1" applyFill="1" applyBorder="1" applyAlignment="1">
      <alignment horizontal="center" vertical="center" wrapText="1"/>
    </xf>
    <xf numFmtId="196" fontId="44" fillId="0" borderId="57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57" xfId="0" applyNumberFormat="1" applyFont="1" applyFill="1" applyBorder="1" applyAlignment="1" applyProtection="1">
      <alignment horizontal="center" vertical="center"/>
      <protection/>
    </xf>
    <xf numFmtId="49" fontId="35" fillId="34" borderId="46" xfId="0" applyNumberFormat="1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57" xfId="0" applyFont="1" applyFill="1" applyBorder="1" applyAlignment="1">
      <alignment horizontal="left" vertical="top" wrapText="1"/>
    </xf>
    <xf numFmtId="0" fontId="7" fillId="0" borderId="62" xfId="0" applyFont="1" applyFill="1" applyBorder="1" applyAlignment="1">
      <alignment horizontal="left" vertical="top" wrapText="1"/>
    </xf>
    <xf numFmtId="49" fontId="5" fillId="0" borderId="97" xfId="0" applyNumberFormat="1" applyFont="1" applyFill="1" applyBorder="1" applyAlignment="1">
      <alignment vertical="center" wrapText="1"/>
    </xf>
    <xf numFmtId="49" fontId="5" fillId="0" borderId="28" xfId="0" applyNumberFormat="1" applyFont="1" applyFill="1" applyBorder="1" applyAlignment="1">
      <alignment horizontal="center" vertical="center"/>
    </xf>
    <xf numFmtId="201" fontId="5" fillId="0" borderId="97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66" xfId="0" applyNumberFormat="1" applyFont="1" applyFill="1" applyBorder="1" applyAlignment="1" applyProtection="1">
      <alignment horizontal="left" vertical="center" wrapText="1"/>
      <protection/>
    </xf>
    <xf numFmtId="198" fontId="7" fillId="0" borderId="48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198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34" borderId="25" xfId="54" applyNumberFormat="1" applyFont="1" applyFill="1" applyBorder="1" applyAlignment="1" applyProtection="1">
      <alignment horizontal="center" vertical="center"/>
      <protection/>
    </xf>
    <xf numFmtId="0" fontId="5" fillId="34" borderId="25" xfId="54" applyNumberFormat="1" applyFont="1" applyFill="1" applyBorder="1" applyAlignment="1" applyProtection="1">
      <alignment horizontal="left" vertical="center" wrapText="1"/>
      <protection/>
    </xf>
    <xf numFmtId="0" fontId="35" fillId="34" borderId="48" xfId="54" applyNumberFormat="1" applyFont="1" applyFill="1" applyBorder="1" applyAlignment="1" applyProtection="1">
      <alignment horizontal="center" vertical="center"/>
      <protection/>
    </xf>
    <xf numFmtId="0" fontId="5" fillId="34" borderId="10" xfId="54" applyNumberFormat="1" applyFont="1" applyFill="1" applyBorder="1" applyAlignment="1" applyProtection="1">
      <alignment horizontal="center" vertical="center"/>
      <protection/>
    </xf>
    <xf numFmtId="0" fontId="35" fillId="34" borderId="11" xfId="54" applyNumberFormat="1" applyFont="1" applyFill="1" applyBorder="1" applyAlignment="1" applyProtection="1">
      <alignment horizontal="center" vertical="center"/>
      <protection/>
    </xf>
    <xf numFmtId="201" fontId="5" fillId="34" borderId="25" xfId="54" applyNumberFormat="1" applyFont="1" applyFill="1" applyBorder="1" applyAlignment="1" applyProtection="1">
      <alignment horizontal="center" vertical="center"/>
      <protection/>
    </xf>
    <xf numFmtId="0" fontId="7" fillId="34" borderId="48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0" xfId="54" applyFont="1" applyFill="1" applyBorder="1" applyAlignment="1">
      <alignment horizontal="center" vertical="center" wrapText="1"/>
      <protection/>
    </xf>
    <xf numFmtId="0" fontId="5" fillId="34" borderId="11" xfId="0" applyFont="1" applyFill="1" applyBorder="1" applyAlignment="1">
      <alignment horizontal="center"/>
    </xf>
    <xf numFmtId="0" fontId="5" fillId="34" borderId="12" xfId="54" applyFont="1" applyFill="1" applyBorder="1" applyAlignment="1">
      <alignment horizontal="center" vertical="center" wrapText="1"/>
      <protection/>
    </xf>
    <xf numFmtId="196" fontId="5" fillId="0" borderId="38" xfId="54" applyNumberFormat="1" applyFont="1" applyFill="1" applyBorder="1" applyAlignment="1" applyProtection="1">
      <alignment horizontal="left" vertical="center"/>
      <protection/>
    </xf>
    <xf numFmtId="0" fontId="2" fillId="0" borderId="57" xfId="0" applyNumberFormat="1" applyFont="1" applyFill="1" applyBorder="1" applyAlignment="1" applyProtection="1">
      <alignment horizontal="center" vertical="center"/>
      <protection/>
    </xf>
    <xf numFmtId="0" fontId="2" fillId="0" borderId="59" xfId="0" applyNumberFormat="1" applyFont="1" applyFill="1" applyBorder="1" applyAlignment="1" applyProtection="1">
      <alignment horizontal="center" vertical="center"/>
      <protection/>
    </xf>
    <xf numFmtId="49" fontId="35" fillId="34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62" xfId="0" applyFont="1" applyFill="1" applyBorder="1" applyAlignment="1">
      <alignment horizontal="left" vertical="top" wrapText="1"/>
    </xf>
    <xf numFmtId="49" fontId="5" fillId="0" borderId="94" xfId="0" applyNumberFormat="1" applyFont="1" applyFill="1" applyBorder="1" applyAlignment="1" applyProtection="1">
      <alignment horizontal="center" vertical="center"/>
      <protection/>
    </xf>
    <xf numFmtId="49" fontId="5" fillId="0" borderId="25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97" fontId="35" fillId="0" borderId="11" xfId="0" applyNumberFormat="1" applyFont="1" applyFill="1" applyBorder="1" applyAlignment="1" applyProtection="1">
      <alignment horizontal="center" vertical="center"/>
      <protection/>
    </xf>
    <xf numFmtId="201" fontId="7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196" fontId="5" fillId="0" borderId="13" xfId="0" applyNumberFormat="1" applyFont="1" applyFill="1" applyBorder="1" applyAlignment="1" applyProtection="1">
      <alignment vertical="center"/>
      <protection/>
    </xf>
    <xf numFmtId="1" fontId="5" fillId="0" borderId="11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34" borderId="13" xfId="54" applyFont="1" applyFill="1" applyBorder="1" applyAlignment="1">
      <alignment horizontal="center" vertical="center" wrapText="1"/>
      <protection/>
    </xf>
    <xf numFmtId="49" fontId="5" fillId="0" borderId="38" xfId="54" applyNumberFormat="1" applyFont="1" applyFill="1" applyBorder="1" applyAlignment="1">
      <alignment horizontal="left" vertical="center" wrapText="1"/>
      <protection/>
    </xf>
    <xf numFmtId="0" fontId="5" fillId="0" borderId="12" xfId="0" applyFont="1" applyBorder="1" applyAlignment="1">
      <alignment horizontal="center" wrapText="1"/>
    </xf>
    <xf numFmtId="0" fontId="3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49" fontId="5" fillId="34" borderId="70" xfId="0" applyNumberFormat="1" applyFont="1" applyFill="1" applyBorder="1" applyAlignment="1">
      <alignment vertical="center" wrapText="1"/>
    </xf>
    <xf numFmtId="1" fontId="5" fillId="34" borderId="14" xfId="0" applyNumberFormat="1" applyFont="1" applyFill="1" applyBorder="1" applyAlignment="1">
      <alignment horizontal="center" vertical="center"/>
    </xf>
    <xf numFmtId="49" fontId="5" fillId="34" borderId="15" xfId="0" applyNumberFormat="1" applyFont="1" applyFill="1" applyBorder="1" applyAlignment="1">
      <alignment horizontal="center" vertical="center"/>
    </xf>
    <xf numFmtId="0" fontId="5" fillId="34" borderId="15" xfId="0" applyNumberFormat="1" applyFont="1" applyFill="1" applyBorder="1" applyAlignment="1">
      <alignment horizontal="center" vertical="center"/>
    </xf>
    <xf numFmtId="0" fontId="5" fillId="34" borderId="16" xfId="0" applyNumberFormat="1" applyFont="1" applyFill="1" applyBorder="1" applyAlignment="1">
      <alignment horizontal="center" vertical="center"/>
    </xf>
    <xf numFmtId="205" fontId="5" fillId="34" borderId="35" xfId="0" applyNumberFormat="1" applyFont="1" applyFill="1" applyBorder="1" applyAlignment="1" applyProtection="1">
      <alignment horizontal="center" vertical="center"/>
      <protection/>
    </xf>
    <xf numFmtId="0" fontId="5" fillId="34" borderId="56" xfId="0" applyFont="1" applyFill="1" applyBorder="1" applyAlignment="1">
      <alignment horizontal="center" vertical="center" wrapText="1"/>
    </xf>
    <xf numFmtId="1" fontId="5" fillId="34" borderId="15" xfId="0" applyNumberFormat="1" applyFont="1" applyFill="1" applyBorder="1" applyAlignment="1" applyProtection="1">
      <alignment horizontal="center" vertical="center"/>
      <protection/>
    </xf>
    <xf numFmtId="1" fontId="5" fillId="34" borderId="15" xfId="0" applyNumberFormat="1" applyFont="1" applyFill="1" applyBorder="1" applyAlignment="1">
      <alignment horizontal="center" vertical="center"/>
    </xf>
    <xf numFmtId="1" fontId="5" fillId="34" borderId="57" xfId="0" applyNumberFormat="1" applyFont="1" applyFill="1" applyBorder="1" applyAlignment="1">
      <alignment horizontal="center" vertical="center" wrapText="1"/>
    </xf>
    <xf numFmtId="0" fontId="5" fillId="34" borderId="14" xfId="0" applyNumberFormat="1" applyFont="1" applyFill="1" applyBorder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0" fontId="5" fillId="34" borderId="56" xfId="0" applyNumberFormat="1" applyFont="1" applyFill="1" applyBorder="1" applyAlignment="1">
      <alignment horizontal="center" vertical="center" wrapText="1"/>
    </xf>
    <xf numFmtId="0" fontId="5" fillId="34" borderId="57" xfId="0" applyNumberFormat="1" applyFont="1" applyFill="1" applyBorder="1" applyAlignment="1">
      <alignment horizontal="center" vertical="center" wrapText="1"/>
    </xf>
    <xf numFmtId="196" fontId="5" fillId="34" borderId="28" xfId="0" applyNumberFormat="1" applyFont="1" applyFill="1" applyBorder="1" applyAlignment="1" applyProtection="1">
      <alignment horizontal="center" vertical="center"/>
      <protection/>
    </xf>
    <xf numFmtId="198" fontId="5" fillId="34" borderId="36" xfId="0" applyNumberFormat="1" applyFont="1" applyFill="1" applyBorder="1" applyAlignment="1" applyProtection="1">
      <alignment horizontal="center" vertical="center"/>
      <protection/>
    </xf>
    <xf numFmtId="0" fontId="5" fillId="34" borderId="47" xfId="0" applyNumberFormat="1" applyFont="1" applyFill="1" applyBorder="1" applyAlignment="1" applyProtection="1">
      <alignment horizontal="center" vertical="center"/>
      <protection/>
    </xf>
    <xf numFmtId="0" fontId="5" fillId="34" borderId="37" xfId="0" applyFont="1" applyFill="1" applyBorder="1" applyAlignment="1">
      <alignment horizontal="center" vertical="center" wrapText="1"/>
    </xf>
    <xf numFmtId="0" fontId="5" fillId="34" borderId="59" xfId="0" applyFont="1" applyFill="1" applyBorder="1" applyAlignment="1">
      <alignment horizontal="center" vertical="center" wrapText="1"/>
    </xf>
    <xf numFmtId="0" fontId="5" fillId="34" borderId="60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198" fontId="5" fillId="34" borderId="47" xfId="0" applyNumberFormat="1" applyFont="1" applyFill="1" applyBorder="1" applyAlignment="1">
      <alignment horizontal="center" vertical="center" wrapText="1"/>
    </xf>
    <xf numFmtId="49" fontId="5" fillId="34" borderId="97" xfId="0" applyNumberFormat="1" applyFont="1" applyFill="1" applyBorder="1" applyAlignment="1">
      <alignment vertical="center" wrapText="1"/>
    </xf>
    <xf numFmtId="1" fontId="5" fillId="34" borderId="60" xfId="0" applyNumberFormat="1" applyFont="1" applyFill="1" applyBorder="1" applyAlignment="1">
      <alignment horizontal="center" vertical="center"/>
    </xf>
    <xf numFmtId="49" fontId="5" fillId="34" borderId="37" xfId="0" applyNumberFormat="1" applyFont="1" applyFill="1" applyBorder="1" applyAlignment="1">
      <alignment horizontal="center" vertical="center"/>
    </xf>
    <xf numFmtId="49" fontId="5" fillId="34" borderId="28" xfId="0" applyNumberFormat="1" applyFont="1" applyFill="1" applyBorder="1" applyAlignment="1">
      <alignment horizontal="center" vertical="center"/>
    </xf>
    <xf numFmtId="201" fontId="5" fillId="34" borderId="36" xfId="0" applyNumberFormat="1" applyFont="1" applyFill="1" applyBorder="1" applyAlignment="1" applyProtection="1">
      <alignment horizontal="center" vertical="center"/>
      <protection/>
    </xf>
    <xf numFmtId="0" fontId="5" fillId="34" borderId="47" xfId="0" applyFont="1" applyFill="1" applyBorder="1" applyAlignment="1">
      <alignment horizontal="center" vertical="center" wrapText="1"/>
    </xf>
    <xf numFmtId="0" fontId="5" fillId="34" borderId="37" xfId="0" applyNumberFormat="1" applyFont="1" applyFill="1" applyBorder="1" applyAlignment="1" applyProtection="1">
      <alignment horizontal="center" vertical="center"/>
      <protection/>
    </xf>
    <xf numFmtId="1" fontId="5" fillId="34" borderId="37" xfId="0" applyNumberFormat="1" applyFont="1" applyFill="1" applyBorder="1" applyAlignment="1">
      <alignment horizontal="center" vertical="center"/>
    </xf>
    <xf numFmtId="0" fontId="5" fillId="34" borderId="37" xfId="0" applyNumberFormat="1" applyFont="1" applyFill="1" applyBorder="1" applyAlignment="1">
      <alignment horizontal="center" vertical="center"/>
    </xf>
    <xf numFmtId="1" fontId="5" fillId="34" borderId="59" xfId="0" applyNumberFormat="1" applyFont="1" applyFill="1" applyBorder="1" applyAlignment="1">
      <alignment horizontal="center" vertical="center" wrapText="1"/>
    </xf>
    <xf numFmtId="0" fontId="5" fillId="34" borderId="60" xfId="0" applyNumberFormat="1" applyFont="1" applyFill="1" applyBorder="1" applyAlignment="1">
      <alignment horizontal="center" vertical="center" wrapText="1"/>
    </xf>
    <xf numFmtId="0" fontId="5" fillId="34" borderId="37" xfId="0" applyNumberFormat="1" applyFont="1" applyFill="1" applyBorder="1" applyAlignment="1">
      <alignment horizontal="center" vertical="center" wrapText="1"/>
    </xf>
    <xf numFmtId="0" fontId="5" fillId="34" borderId="28" xfId="0" applyNumberFormat="1" applyFont="1" applyFill="1" applyBorder="1" applyAlignment="1">
      <alignment horizontal="center" vertical="center" wrapText="1"/>
    </xf>
    <xf numFmtId="0" fontId="5" fillId="34" borderId="47" xfId="0" applyNumberFormat="1" applyFont="1" applyFill="1" applyBorder="1" applyAlignment="1">
      <alignment horizontal="center" vertical="center" wrapText="1"/>
    </xf>
    <xf numFmtId="0" fontId="5" fillId="34" borderId="59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 applyProtection="1">
      <alignment horizontal="left" vertical="center"/>
      <protection/>
    </xf>
    <xf numFmtId="197" fontId="47" fillId="0" borderId="31" xfId="0" applyNumberFormat="1" applyFont="1" applyFill="1" applyBorder="1" applyAlignment="1" applyProtection="1">
      <alignment horizontal="center" vertical="center"/>
      <protection/>
    </xf>
    <xf numFmtId="198" fontId="7" fillId="0" borderId="34" xfId="0" applyNumberFormat="1" applyFont="1" applyFill="1" applyBorder="1" applyAlignment="1" applyProtection="1">
      <alignment horizontal="center" vertical="center"/>
      <protection/>
    </xf>
    <xf numFmtId="1" fontId="5" fillId="0" borderId="29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49" fontId="5" fillId="0" borderId="30" xfId="0" applyNumberFormat="1" applyFont="1" applyFill="1" applyBorder="1" applyAlignment="1" applyProtection="1">
      <alignment horizontal="center" vertical="center" wrapText="1"/>
      <protection/>
    </xf>
    <xf numFmtId="1" fontId="5" fillId="0" borderId="31" xfId="0" applyNumberFormat="1" applyFont="1" applyFill="1" applyBorder="1" applyAlignment="1" applyProtection="1">
      <alignment horizontal="center" vertical="center" wrapText="1"/>
      <protection/>
    </xf>
    <xf numFmtId="49" fontId="35" fillId="0" borderId="29" xfId="0" applyNumberFormat="1" applyFont="1" applyFill="1" applyBorder="1" applyAlignment="1" applyProtection="1">
      <alignment horizontal="center" vertical="center" wrapText="1"/>
      <protection/>
    </xf>
    <xf numFmtId="49" fontId="35" fillId="0" borderId="30" xfId="0" applyNumberFormat="1" applyFont="1" applyFill="1" applyBorder="1" applyAlignment="1" applyProtection="1">
      <alignment horizontal="center" vertical="center" wrapText="1"/>
      <protection/>
    </xf>
    <xf numFmtId="49" fontId="35" fillId="0" borderId="46" xfId="0" applyNumberFormat="1" applyFont="1" applyFill="1" applyBorder="1" applyAlignment="1" applyProtection="1">
      <alignment horizontal="center" vertical="center" wrapText="1"/>
      <protection/>
    </xf>
    <xf numFmtId="49" fontId="35" fillId="0" borderId="31" xfId="0" applyNumberFormat="1" applyFont="1" applyFill="1" applyBorder="1" applyAlignment="1" applyProtection="1">
      <alignment horizontal="center" vertical="center" wrapText="1"/>
      <protection/>
    </xf>
    <xf numFmtId="49" fontId="38" fillId="0" borderId="10" xfId="0" applyNumberFormat="1" applyFont="1" applyFill="1" applyBorder="1" applyAlignment="1" applyProtection="1">
      <alignment horizontal="center" vertical="center" wrapText="1"/>
      <protection/>
    </xf>
    <xf numFmtId="196" fontId="48" fillId="0" borderId="0" xfId="0" applyNumberFormat="1" applyFont="1" applyFill="1" applyBorder="1" applyAlignment="1" applyProtection="1">
      <alignment vertical="center"/>
      <protection/>
    </xf>
    <xf numFmtId="0" fontId="5" fillId="0" borderId="95" xfId="54" applyNumberFormat="1" applyFont="1" applyFill="1" applyBorder="1" applyAlignment="1" applyProtection="1">
      <alignment horizontal="left" vertical="center"/>
      <protection/>
    </xf>
    <xf numFmtId="196" fontId="34" fillId="0" borderId="0" xfId="0" applyNumberFormat="1" applyFont="1" applyFill="1" applyBorder="1" applyAlignment="1" applyProtection="1">
      <alignment vertical="center"/>
      <protection/>
    </xf>
    <xf numFmtId="49" fontId="11" fillId="0" borderId="66" xfId="0" applyNumberFormat="1" applyFont="1" applyFill="1" applyBorder="1" applyAlignment="1">
      <alignment vertical="center" wrapText="1"/>
    </xf>
    <xf numFmtId="49" fontId="11" fillId="0" borderId="13" xfId="0" applyNumberFormat="1" applyFont="1" applyFill="1" applyBorder="1" applyAlignment="1">
      <alignment horizontal="center" vertical="center"/>
    </xf>
    <xf numFmtId="201" fontId="11" fillId="0" borderId="66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49" fontId="11" fillId="34" borderId="25" xfId="0" applyNumberFormat="1" applyFont="1" applyFill="1" applyBorder="1" applyAlignment="1" applyProtection="1">
      <alignment horizontal="center" vertical="center"/>
      <protection/>
    </xf>
    <xf numFmtId="49" fontId="11" fillId="34" borderId="66" xfId="0" applyNumberFormat="1" applyFont="1" applyFill="1" applyBorder="1" applyAlignment="1">
      <alignment vertical="center" wrapText="1"/>
    </xf>
    <xf numFmtId="0" fontId="11" fillId="34" borderId="12" xfId="0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/>
    </xf>
    <xf numFmtId="196" fontId="11" fillId="34" borderId="13" xfId="0" applyNumberFormat="1" applyFont="1" applyFill="1" applyBorder="1" applyAlignment="1" applyProtection="1">
      <alignment horizontal="center" vertical="center"/>
      <protection/>
    </xf>
    <xf numFmtId="198" fontId="11" fillId="34" borderId="66" xfId="0" applyNumberFormat="1" applyFont="1" applyFill="1" applyBorder="1" applyAlignment="1" applyProtection="1">
      <alignment horizontal="center" vertical="center"/>
      <protection/>
    </xf>
    <xf numFmtId="196" fontId="11" fillId="34" borderId="12" xfId="0" applyNumberFormat="1" applyFont="1" applyFill="1" applyBorder="1" applyAlignment="1" applyProtection="1">
      <alignment horizontal="center" vertical="center"/>
      <protection/>
    </xf>
    <xf numFmtId="196" fontId="11" fillId="34" borderId="10" xfId="0" applyNumberFormat="1" applyFont="1" applyFill="1" applyBorder="1" applyAlignment="1">
      <alignment horizontal="center" vertical="center" wrapText="1"/>
    </xf>
    <xf numFmtId="196" fontId="11" fillId="34" borderId="10" xfId="0" applyNumberFormat="1" applyFont="1" applyFill="1" applyBorder="1" applyAlignment="1" applyProtection="1">
      <alignment horizontal="center" vertical="center"/>
      <protection/>
    </xf>
    <xf numFmtId="196" fontId="11" fillId="34" borderId="48" xfId="0" applyNumberFormat="1" applyFont="1" applyFill="1" applyBorder="1" applyAlignment="1" applyProtection="1">
      <alignment horizontal="center" vertical="center"/>
      <protection/>
    </xf>
    <xf numFmtId="196" fontId="11" fillId="34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49" fontId="11" fillId="0" borderId="83" xfId="0" applyNumberFormat="1" applyFont="1" applyFill="1" applyBorder="1" applyAlignment="1">
      <alignment vertical="center" wrapText="1"/>
    </xf>
    <xf numFmtId="1" fontId="11" fillId="0" borderId="39" xfId="0" applyNumberFormat="1" applyFont="1" applyFill="1" applyBorder="1" applyAlignment="1">
      <alignment horizontal="center" vertical="center"/>
    </xf>
    <xf numFmtId="49" fontId="11" fillId="0" borderId="40" xfId="0" applyNumberFormat="1" applyFont="1" applyFill="1" applyBorder="1" applyAlignment="1">
      <alignment horizontal="center" vertical="center"/>
    </xf>
    <xf numFmtId="49" fontId="11" fillId="0" borderId="41" xfId="0" applyNumberFormat="1" applyFont="1" applyFill="1" applyBorder="1" applyAlignment="1">
      <alignment horizontal="center" vertical="center"/>
    </xf>
    <xf numFmtId="201" fontId="11" fillId="0" borderId="83" xfId="0" applyNumberFormat="1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>
      <alignment horizontal="center" vertical="center" wrapText="1"/>
    </xf>
    <xf numFmtId="0" fontId="11" fillId="0" borderId="40" xfId="0" applyNumberFormat="1" applyFont="1" applyFill="1" applyBorder="1" applyAlignment="1" applyProtection="1">
      <alignment horizontal="center" vertical="center"/>
      <protection/>
    </xf>
    <xf numFmtId="1" fontId="11" fillId="0" borderId="40" xfId="0" applyNumberFormat="1" applyFont="1" applyFill="1" applyBorder="1" applyAlignment="1">
      <alignment horizontal="center" vertical="center"/>
    </xf>
    <xf numFmtId="0" fontId="11" fillId="0" borderId="40" xfId="0" applyNumberFormat="1" applyFont="1" applyFill="1" applyBorder="1" applyAlignment="1">
      <alignment horizontal="center" vertical="center"/>
    </xf>
    <xf numFmtId="1" fontId="11" fillId="0" borderId="41" xfId="0" applyNumberFormat="1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 applyProtection="1">
      <alignment horizontal="center" vertical="center"/>
      <protection/>
    </xf>
    <xf numFmtId="1" fontId="11" fillId="34" borderId="10" xfId="0" applyNumberFormat="1" applyFont="1" applyFill="1" applyBorder="1" applyAlignment="1">
      <alignment horizontal="center" vertical="center"/>
    </xf>
    <xf numFmtId="0" fontId="11" fillId="34" borderId="10" xfId="0" applyNumberFormat="1" applyFont="1" applyFill="1" applyBorder="1" applyAlignment="1">
      <alignment horizontal="center" vertical="center"/>
    </xf>
    <xf numFmtId="1" fontId="11" fillId="34" borderId="13" xfId="0" applyNumberFormat="1" applyFont="1" applyFill="1" applyBorder="1" applyAlignment="1">
      <alignment horizontal="center" vertical="center" wrapText="1"/>
    </xf>
    <xf numFmtId="0" fontId="11" fillId="34" borderId="48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11" fillId="34" borderId="11" xfId="0" applyNumberFormat="1" applyFont="1" applyFill="1" applyBorder="1" applyAlignment="1">
      <alignment horizontal="center" vertical="center" wrapText="1"/>
    </xf>
    <xf numFmtId="0" fontId="11" fillId="34" borderId="12" xfId="0" applyNumberFormat="1" applyFont="1" applyFill="1" applyBorder="1" applyAlignment="1">
      <alignment horizontal="center" vertical="center" wrapText="1"/>
    </xf>
    <xf numFmtId="0" fontId="11" fillId="34" borderId="13" xfId="0" applyNumberFormat="1" applyFont="1" applyFill="1" applyBorder="1" applyAlignment="1">
      <alignment horizontal="center" vertical="center" wrapText="1"/>
    </xf>
    <xf numFmtId="0" fontId="9" fillId="34" borderId="25" xfId="54" applyNumberFormat="1" applyFont="1" applyFill="1" applyBorder="1" applyAlignment="1" applyProtection="1">
      <alignment horizontal="center" vertical="center"/>
      <protection/>
    </xf>
    <xf numFmtId="0" fontId="9" fillId="34" borderId="25" xfId="54" applyNumberFormat="1" applyFont="1" applyFill="1" applyBorder="1" applyAlignment="1" applyProtection="1">
      <alignment horizontal="left" vertical="center" wrapText="1"/>
      <protection/>
    </xf>
    <xf numFmtId="0" fontId="46" fillId="34" borderId="48" xfId="54" applyNumberFormat="1" applyFont="1" applyFill="1" applyBorder="1" applyAlignment="1" applyProtection="1">
      <alignment horizontal="center" vertical="center"/>
      <protection/>
    </xf>
    <xf numFmtId="0" fontId="9" fillId="34" borderId="10" xfId="54" applyNumberFormat="1" applyFont="1" applyFill="1" applyBorder="1" applyAlignment="1" applyProtection="1">
      <alignment horizontal="center" vertical="center"/>
      <protection/>
    </xf>
    <xf numFmtId="0" fontId="46" fillId="34" borderId="11" xfId="54" applyNumberFormat="1" applyFont="1" applyFill="1" applyBorder="1" applyAlignment="1" applyProtection="1">
      <alignment horizontal="center" vertical="center"/>
      <protection/>
    </xf>
    <xf numFmtId="201" fontId="9" fillId="34" borderId="25" xfId="54" applyNumberFormat="1" applyFont="1" applyFill="1" applyBorder="1" applyAlignment="1" applyProtection="1">
      <alignment horizontal="center" vertical="center"/>
      <protection/>
    </xf>
    <xf numFmtId="0" fontId="9" fillId="34" borderId="48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4" borderId="10" xfId="54" applyFont="1" applyFill="1" applyBorder="1" applyAlignment="1">
      <alignment horizontal="center" vertical="center" wrapText="1"/>
      <protection/>
    </xf>
    <xf numFmtId="0" fontId="9" fillId="34" borderId="11" xfId="0" applyFont="1" applyFill="1" applyBorder="1" applyAlignment="1">
      <alignment horizontal="center"/>
    </xf>
    <xf numFmtId="49" fontId="46" fillId="34" borderId="12" xfId="0" applyNumberFormat="1" applyFont="1" applyFill="1" applyBorder="1" applyAlignment="1" applyProtection="1">
      <alignment horizontal="center" vertical="center" wrapText="1"/>
      <protection/>
    </xf>
    <xf numFmtId="49" fontId="46" fillId="34" borderId="10" xfId="0" applyNumberFormat="1" applyFont="1" applyFill="1" applyBorder="1" applyAlignment="1" applyProtection="1">
      <alignment horizontal="center" vertical="center" wrapText="1"/>
      <protection/>
    </xf>
    <xf numFmtId="49" fontId="46" fillId="34" borderId="13" xfId="0" applyNumberFormat="1" applyFont="1" applyFill="1" applyBorder="1" applyAlignment="1" applyProtection="1">
      <alignment horizontal="center" vertical="center" wrapText="1"/>
      <protection/>
    </xf>
    <xf numFmtId="0" fontId="9" fillId="34" borderId="12" xfId="54" applyFont="1" applyFill="1" applyBorder="1" applyAlignment="1">
      <alignment horizontal="center" vertical="center" wrapText="1"/>
      <protection/>
    </xf>
    <xf numFmtId="0" fontId="9" fillId="34" borderId="13" xfId="54" applyFont="1" applyFill="1" applyBorder="1" applyAlignment="1">
      <alignment horizontal="center" vertical="center" wrapText="1"/>
      <protection/>
    </xf>
    <xf numFmtId="49" fontId="46" fillId="34" borderId="48" xfId="0" applyNumberFormat="1" applyFont="1" applyFill="1" applyBorder="1" applyAlignment="1" applyProtection="1">
      <alignment horizontal="center" vertical="center" wrapText="1"/>
      <protection/>
    </xf>
    <xf numFmtId="196" fontId="49" fillId="34" borderId="0" xfId="0" applyNumberFormat="1" applyFont="1" applyFill="1" applyBorder="1" applyAlignment="1" applyProtection="1">
      <alignment vertical="center"/>
      <protection/>
    </xf>
    <xf numFmtId="0" fontId="11" fillId="0" borderId="25" xfId="54" applyNumberFormat="1" applyFont="1" applyFill="1" applyBorder="1" applyAlignment="1" applyProtection="1">
      <alignment horizontal="left" vertical="center"/>
      <protection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9" fillId="0" borderId="48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49" fontId="11" fillId="0" borderId="25" xfId="54" applyNumberFormat="1" applyFont="1" applyFill="1" applyBorder="1" applyAlignment="1">
      <alignment vertical="center" wrapText="1"/>
      <protection/>
    </xf>
    <xf numFmtId="0" fontId="11" fillId="0" borderId="12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49" fontId="11" fillId="0" borderId="25" xfId="54" applyNumberFormat="1" applyFont="1" applyFill="1" applyBorder="1" applyAlignment="1">
      <alignment horizontal="left" vertical="center" wrapText="1"/>
      <protection/>
    </xf>
    <xf numFmtId="0" fontId="11" fillId="34" borderId="66" xfId="0" applyFont="1" applyFill="1" applyBorder="1" applyAlignment="1">
      <alignment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201" fontId="11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96" fontId="49" fillId="0" borderId="0" xfId="0" applyNumberFormat="1" applyFont="1" applyFill="1" applyBorder="1" applyAlignment="1" applyProtection="1">
      <alignment vertical="center"/>
      <protection/>
    </xf>
    <xf numFmtId="0" fontId="5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213" fontId="9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62" xfId="0" applyNumberFormat="1" applyFont="1" applyFill="1" applyBorder="1" applyAlignment="1" applyProtection="1">
      <alignment horizontal="center" vertical="center"/>
      <protection/>
    </xf>
    <xf numFmtId="49" fontId="46" fillId="34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left" vertical="top" wrapText="1"/>
    </xf>
    <xf numFmtId="213" fontId="11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34" xfId="0" applyNumberFormat="1" applyFont="1" applyFill="1" applyBorder="1" applyAlignment="1" applyProtection="1">
      <alignment horizontal="center" vertical="center"/>
      <protection/>
    </xf>
    <xf numFmtId="0" fontId="11" fillId="0" borderId="37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196" fontId="45" fillId="34" borderId="0" xfId="0" applyNumberFormat="1" applyFont="1" applyFill="1" applyBorder="1" applyAlignment="1" applyProtection="1">
      <alignment vertical="center"/>
      <protection/>
    </xf>
    <xf numFmtId="0" fontId="46" fillId="0" borderId="13" xfId="0" applyFont="1" applyBorder="1" applyAlignment="1">
      <alignment horizontal="center"/>
    </xf>
    <xf numFmtId="0" fontId="11" fillId="34" borderId="25" xfId="0" applyNumberFormat="1" applyFont="1" applyFill="1" applyBorder="1" applyAlignment="1" applyProtection="1">
      <alignment horizontal="left" vertical="center" wrapText="1"/>
      <protection/>
    </xf>
    <xf numFmtId="0" fontId="11" fillId="34" borderId="12" xfId="0" applyNumberFormat="1" applyFont="1" applyFill="1" applyBorder="1" applyAlignment="1" applyProtection="1">
      <alignment horizontal="center" vertical="center"/>
      <protection/>
    </xf>
    <xf numFmtId="0" fontId="11" fillId="34" borderId="48" xfId="0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9" fillId="34" borderId="48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left" vertical="top" wrapText="1"/>
    </xf>
    <xf numFmtId="0" fontId="11" fillId="34" borderId="40" xfId="0" applyFont="1" applyFill="1" applyBorder="1" applyAlignment="1">
      <alignment horizontal="center" vertical="center" wrapText="1"/>
    </xf>
    <xf numFmtId="201" fontId="11" fillId="34" borderId="38" xfId="0" applyNumberFormat="1" applyFont="1" applyFill="1" applyBorder="1" applyAlignment="1" applyProtection="1">
      <alignment horizontal="center" vertical="center"/>
      <protection/>
    </xf>
    <xf numFmtId="0" fontId="11" fillId="34" borderId="61" xfId="0" applyFont="1" applyFill="1" applyBorder="1" applyAlignment="1">
      <alignment horizontal="center" vertical="center" wrapText="1"/>
    </xf>
    <xf numFmtId="0" fontId="11" fillId="34" borderId="40" xfId="0" applyNumberFormat="1" applyFont="1" applyFill="1" applyBorder="1" applyAlignment="1" applyProtection="1">
      <alignment horizontal="center" vertical="center"/>
      <protection/>
    </xf>
    <xf numFmtId="0" fontId="11" fillId="34" borderId="47" xfId="0" applyFont="1" applyFill="1" applyBorder="1" applyAlignment="1">
      <alignment horizontal="center" vertical="center" wrapText="1"/>
    </xf>
    <xf numFmtId="0" fontId="11" fillId="34" borderId="37" xfId="0" applyFont="1" applyFill="1" applyBorder="1" applyAlignment="1">
      <alignment horizontal="center" vertical="center" wrapText="1"/>
    </xf>
    <xf numFmtId="0" fontId="11" fillId="34" borderId="59" xfId="0" applyFont="1" applyFill="1" applyBorder="1" applyAlignment="1">
      <alignment horizontal="center" vertical="center" wrapText="1"/>
    </xf>
    <xf numFmtId="201" fontId="11" fillId="0" borderId="36" xfId="0" applyNumberFormat="1" applyFont="1" applyFill="1" applyBorder="1" applyAlignment="1" applyProtection="1">
      <alignment horizontal="center" vertical="center"/>
      <protection/>
    </xf>
    <xf numFmtId="0" fontId="11" fillId="0" borderId="47" xfId="0" applyFont="1" applyFill="1" applyBorder="1" applyAlignment="1">
      <alignment horizontal="center" vertical="center" wrapText="1"/>
    </xf>
    <xf numFmtId="0" fontId="11" fillId="0" borderId="37" xfId="0" applyNumberFormat="1" applyFont="1" applyFill="1" applyBorder="1" applyAlignment="1" applyProtection="1">
      <alignment horizontal="center" vertical="center"/>
      <protection/>
    </xf>
    <xf numFmtId="1" fontId="11" fillId="0" borderId="59" xfId="0" applyNumberFormat="1" applyFont="1" applyFill="1" applyBorder="1" applyAlignment="1">
      <alignment horizontal="center" vertical="center" wrapText="1"/>
    </xf>
    <xf numFmtId="0" fontId="11" fillId="0" borderId="60" xfId="0" applyNumberFormat="1" applyFont="1" applyFill="1" applyBorder="1" applyAlignment="1">
      <alignment horizontal="center" vertical="center" wrapText="1"/>
    </xf>
    <xf numFmtId="0" fontId="11" fillId="0" borderId="37" xfId="0" applyNumberFormat="1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0" fontId="11" fillId="0" borderId="47" xfId="0" applyNumberFormat="1" applyFont="1" applyFill="1" applyBorder="1" applyAlignment="1">
      <alignment horizontal="center" vertical="center" wrapText="1"/>
    </xf>
    <xf numFmtId="0" fontId="9" fillId="0" borderId="100" xfId="0" applyNumberFormat="1" applyFont="1" applyFill="1" applyBorder="1" applyAlignment="1" applyProtection="1">
      <alignment horizontal="center" vertical="center"/>
      <protection/>
    </xf>
    <xf numFmtId="0" fontId="9" fillId="0" borderId="101" xfId="0" applyNumberFormat="1" applyFont="1" applyFill="1" applyBorder="1" applyAlignment="1" applyProtection="1">
      <alignment horizontal="center" vertical="center"/>
      <protection/>
    </xf>
    <xf numFmtId="0" fontId="9" fillId="0" borderId="102" xfId="0" applyNumberFormat="1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Fill="1" applyBorder="1" applyAlignment="1" applyProtection="1">
      <alignment horizontal="center" vertical="center"/>
      <protection/>
    </xf>
    <xf numFmtId="196" fontId="11" fillId="0" borderId="10" xfId="0" applyNumberFormat="1" applyFont="1" applyFill="1" applyBorder="1" applyAlignment="1" applyProtection="1">
      <alignment horizontal="center" vertical="center"/>
      <protection/>
    </xf>
    <xf numFmtId="1" fontId="11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vertical="center" wrapText="1"/>
    </xf>
    <xf numFmtId="201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213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center" wrapText="1"/>
    </xf>
    <xf numFmtId="196" fontId="5" fillId="0" borderId="10" xfId="0" applyNumberFormat="1" applyFont="1" applyFill="1" applyBorder="1" applyAlignment="1" applyProtection="1">
      <alignment horizontal="center" vertical="center"/>
      <protection/>
    </xf>
    <xf numFmtId="198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54" applyNumberFormat="1" applyFont="1" applyFill="1" applyBorder="1" applyAlignment="1" applyProtection="1">
      <alignment horizontal="left" vertical="center" wrapText="1"/>
      <protection/>
    </xf>
    <xf numFmtId="0" fontId="35" fillId="34" borderId="10" xfId="54" applyNumberFormat="1" applyFont="1" applyFill="1" applyBorder="1" applyAlignment="1" applyProtection="1">
      <alignment horizontal="center" vertical="center"/>
      <protection/>
    </xf>
    <xf numFmtId="201" fontId="5" fillId="34" borderId="10" xfId="54" applyNumberFormat="1" applyFont="1" applyFill="1" applyBorder="1" applyAlignment="1" applyProtection="1">
      <alignment horizontal="center" vertical="center"/>
      <protection/>
    </xf>
    <xf numFmtId="196" fontId="44" fillId="34" borderId="10" xfId="0" applyNumberFormat="1" applyFont="1" applyFill="1" applyBorder="1" applyAlignment="1" applyProtection="1">
      <alignment vertical="center"/>
      <protection/>
    </xf>
    <xf numFmtId="49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NumberFormat="1" applyFont="1" applyFill="1" applyBorder="1" applyAlignment="1" applyProtection="1">
      <alignment horizontal="left" vertical="center" wrapText="1"/>
      <protection/>
    </xf>
    <xf numFmtId="0" fontId="5" fillId="34" borderId="10" xfId="0" applyNumberFormat="1" applyFont="1" applyFill="1" applyBorder="1" applyAlignment="1" applyProtection="1">
      <alignment horizontal="center" vertical="center"/>
      <protection/>
    </xf>
    <xf numFmtId="198" fontId="5" fillId="34" borderId="10" xfId="0" applyNumberFormat="1" applyFon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 vertical="top" wrapText="1"/>
    </xf>
    <xf numFmtId="201" fontId="5" fillId="34" borderId="10" xfId="0" applyNumberFormat="1" applyFont="1" applyFill="1" applyBorder="1" applyAlignment="1" applyProtection="1">
      <alignment horizontal="center" vertical="center"/>
      <protection/>
    </xf>
    <xf numFmtId="1" fontId="5" fillId="3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13" fontId="5" fillId="0" borderId="10" xfId="0" applyNumberFormat="1" applyFont="1" applyFill="1" applyBorder="1" applyAlignment="1" applyProtection="1">
      <alignment horizontal="center" vertical="center" wrapText="1"/>
      <protection/>
    </xf>
    <xf numFmtId="213" fontId="5" fillId="0" borderId="10" xfId="0" applyNumberFormat="1" applyFont="1" applyFill="1" applyBorder="1" applyAlignment="1">
      <alignment horizontal="center" vertical="center" wrapText="1"/>
    </xf>
    <xf numFmtId="214" fontId="11" fillId="0" borderId="33" xfId="0" applyNumberFormat="1" applyFont="1" applyFill="1" applyBorder="1" applyAlignment="1" applyProtection="1">
      <alignment horizontal="center" vertical="center"/>
      <protection/>
    </xf>
    <xf numFmtId="0" fontId="9" fillId="0" borderId="104" xfId="0" applyNumberFormat="1" applyFont="1" applyFill="1" applyBorder="1" applyAlignment="1" applyProtection="1">
      <alignment horizontal="center" vertical="center"/>
      <protection/>
    </xf>
    <xf numFmtId="213" fontId="5" fillId="0" borderId="11" xfId="0" applyNumberFormat="1" applyFont="1" applyFill="1" applyBorder="1" applyAlignment="1" applyProtection="1">
      <alignment horizontal="center" vertical="center"/>
      <protection/>
    </xf>
    <xf numFmtId="196" fontId="5" fillId="0" borderId="11" xfId="0" applyNumberFormat="1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>
      <alignment horizontal="left" vertical="top" wrapText="1"/>
    </xf>
    <xf numFmtId="196" fontId="11" fillId="0" borderId="12" xfId="0" applyNumberFormat="1" applyFont="1" applyFill="1" applyBorder="1" applyAlignment="1" applyProtection="1">
      <alignment horizontal="center" vertical="center"/>
      <protection/>
    </xf>
    <xf numFmtId="196" fontId="11" fillId="0" borderId="13" xfId="0" applyNumberFormat="1" applyFont="1" applyFill="1" applyBorder="1" applyAlignment="1" applyProtection="1">
      <alignment horizontal="center" vertical="center"/>
      <protection/>
    </xf>
    <xf numFmtId="196" fontId="11" fillId="0" borderId="10" xfId="0" applyNumberFormat="1" applyFont="1" applyFill="1" applyBorder="1" applyAlignment="1">
      <alignment horizontal="center" vertical="center" wrapText="1"/>
    </xf>
    <xf numFmtId="196" fontId="11" fillId="0" borderId="48" xfId="0" applyNumberFormat="1" applyFont="1" applyFill="1" applyBorder="1" applyAlignment="1" applyProtection="1">
      <alignment horizontal="center" vertical="center"/>
      <protection/>
    </xf>
    <xf numFmtId="196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4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98" fontId="11" fillId="0" borderId="12" xfId="0" applyNumberFormat="1" applyFont="1" applyFill="1" applyBorder="1" applyAlignment="1">
      <alignment horizontal="center" vertical="center" wrapText="1"/>
    </xf>
    <xf numFmtId="49" fontId="11" fillId="0" borderId="89" xfId="0" applyNumberFormat="1" applyFont="1" applyFill="1" applyBorder="1" applyAlignment="1" applyProtection="1">
      <alignment horizontal="center" vertical="center"/>
      <protection/>
    </xf>
    <xf numFmtId="196" fontId="11" fillId="0" borderId="71" xfId="0" applyNumberFormat="1" applyFont="1" applyFill="1" applyBorder="1" applyAlignment="1" applyProtection="1">
      <alignment horizontal="center" vertical="center"/>
      <protection/>
    </xf>
    <xf numFmtId="0" fontId="11" fillId="0" borderId="72" xfId="0" applyNumberFormat="1" applyFont="1" applyFill="1" applyBorder="1" applyAlignment="1" applyProtection="1">
      <alignment horizontal="center" vertical="center"/>
      <protection/>
    </xf>
    <xf numFmtId="196" fontId="11" fillId="0" borderId="73" xfId="0" applyNumberFormat="1" applyFont="1" applyFill="1" applyBorder="1" applyAlignment="1" applyProtection="1">
      <alignment horizontal="center" vertical="center"/>
      <protection/>
    </xf>
    <xf numFmtId="198" fontId="11" fillId="0" borderId="0" xfId="0" applyNumberFormat="1" applyFont="1" applyFill="1" applyBorder="1" applyAlignment="1" applyProtection="1">
      <alignment horizontal="center" vertical="center"/>
      <protection/>
    </xf>
    <xf numFmtId="196" fontId="11" fillId="0" borderId="72" xfId="0" applyNumberFormat="1" applyFont="1" applyFill="1" applyBorder="1" applyAlignment="1">
      <alignment horizontal="center" vertical="center" wrapText="1"/>
    </xf>
    <xf numFmtId="196" fontId="11" fillId="0" borderId="72" xfId="0" applyNumberFormat="1" applyFont="1" applyFill="1" applyBorder="1" applyAlignment="1" applyProtection="1">
      <alignment horizontal="center" vertical="center"/>
      <protection/>
    </xf>
    <xf numFmtId="1" fontId="11" fillId="0" borderId="73" xfId="0" applyNumberFormat="1" applyFont="1" applyFill="1" applyBorder="1" applyAlignment="1">
      <alignment horizontal="center" vertical="center" wrapText="1"/>
    </xf>
    <xf numFmtId="196" fontId="11" fillId="0" borderId="88" xfId="0" applyNumberFormat="1" applyFont="1" applyFill="1" applyBorder="1" applyAlignment="1" applyProtection="1">
      <alignment horizontal="center" vertical="center"/>
      <protection/>
    </xf>
    <xf numFmtId="196" fontId="11" fillId="0" borderId="74" xfId="0" applyNumberFormat="1" applyFont="1" applyFill="1" applyBorder="1" applyAlignment="1" applyProtection="1">
      <alignment horizontal="center" vertical="center"/>
      <protection/>
    </xf>
    <xf numFmtId="0" fontId="11" fillId="0" borderId="71" xfId="0" applyFont="1" applyFill="1" applyBorder="1" applyAlignment="1">
      <alignment horizontal="left" vertical="top" wrapText="1"/>
    </xf>
    <xf numFmtId="0" fontId="11" fillId="0" borderId="72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01" fontId="11" fillId="0" borderId="96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56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57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34" borderId="35" xfId="54" applyNumberFormat="1" applyFont="1" applyFill="1" applyBorder="1" applyAlignment="1" applyProtection="1">
      <alignment horizontal="center" vertical="center"/>
      <protection/>
    </xf>
    <xf numFmtId="0" fontId="11" fillId="34" borderId="35" xfId="54" applyNumberFormat="1" applyFont="1" applyFill="1" applyBorder="1" applyAlignment="1" applyProtection="1">
      <alignment horizontal="left" vertical="center" wrapText="1"/>
      <protection/>
    </xf>
    <xf numFmtId="0" fontId="46" fillId="34" borderId="56" xfId="54" applyNumberFormat="1" applyFont="1" applyFill="1" applyBorder="1" applyAlignment="1" applyProtection="1">
      <alignment horizontal="center" vertical="center"/>
      <protection/>
    </xf>
    <xf numFmtId="0" fontId="11" fillId="34" borderId="15" xfId="54" applyNumberFormat="1" applyFont="1" applyFill="1" applyBorder="1" applyAlignment="1" applyProtection="1">
      <alignment horizontal="center" vertical="center"/>
      <protection/>
    </xf>
    <xf numFmtId="0" fontId="46" fillId="34" borderId="57" xfId="54" applyNumberFormat="1" applyFont="1" applyFill="1" applyBorder="1" applyAlignment="1" applyProtection="1">
      <alignment horizontal="center" vertical="center"/>
      <protection/>
    </xf>
    <xf numFmtId="201" fontId="11" fillId="34" borderId="35" xfId="54" applyNumberFormat="1" applyFont="1" applyFill="1" applyBorder="1" applyAlignment="1" applyProtection="1">
      <alignment horizontal="center" vertical="center"/>
      <protection/>
    </xf>
    <xf numFmtId="0" fontId="9" fillId="34" borderId="56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11" fillId="34" borderId="15" xfId="54" applyFont="1" applyFill="1" applyBorder="1" applyAlignment="1">
      <alignment horizontal="center" vertical="center" wrapText="1"/>
      <protection/>
    </xf>
    <xf numFmtId="0" fontId="11" fillId="34" borderId="57" xfId="0" applyFont="1" applyFill="1" applyBorder="1" applyAlignment="1">
      <alignment horizontal="center"/>
    </xf>
    <xf numFmtId="49" fontId="46" fillId="34" borderId="14" xfId="0" applyNumberFormat="1" applyFont="1" applyFill="1" applyBorder="1" applyAlignment="1" applyProtection="1">
      <alignment horizontal="center" vertical="center" wrapText="1"/>
      <protection/>
    </xf>
    <xf numFmtId="49" fontId="46" fillId="34" borderId="15" xfId="0" applyNumberFormat="1" applyFont="1" applyFill="1" applyBorder="1" applyAlignment="1" applyProtection="1">
      <alignment horizontal="center" vertical="center" wrapText="1"/>
      <protection/>
    </xf>
    <xf numFmtId="49" fontId="46" fillId="34" borderId="16" xfId="0" applyNumberFormat="1" applyFont="1" applyFill="1" applyBorder="1" applyAlignment="1" applyProtection="1">
      <alignment horizontal="center" vertical="center" wrapText="1"/>
      <protection/>
    </xf>
    <xf numFmtId="0" fontId="11" fillId="34" borderId="14" xfId="54" applyFont="1" applyFill="1" applyBorder="1" applyAlignment="1">
      <alignment horizontal="center" vertical="center" wrapText="1"/>
      <protection/>
    </xf>
    <xf numFmtId="0" fontId="11" fillId="34" borderId="16" xfId="54" applyFont="1" applyFill="1" applyBorder="1" applyAlignment="1">
      <alignment horizontal="center" vertical="center" wrapText="1"/>
      <protection/>
    </xf>
    <xf numFmtId="49" fontId="46" fillId="34" borderId="56" xfId="0" applyNumberFormat="1" applyFont="1" applyFill="1" applyBorder="1" applyAlignment="1" applyProtection="1">
      <alignment horizontal="center" vertical="center" wrapText="1"/>
      <protection/>
    </xf>
    <xf numFmtId="196" fontId="114" fillId="34" borderId="0" xfId="0" applyNumberFormat="1" applyFont="1" applyFill="1" applyBorder="1" applyAlignment="1" applyProtection="1">
      <alignment vertical="center"/>
      <protection/>
    </xf>
    <xf numFmtId="49" fontId="11" fillId="0" borderId="35" xfId="0" applyNumberFormat="1" applyFont="1" applyFill="1" applyBorder="1" applyAlignment="1" applyProtection="1">
      <alignment horizontal="center" vertical="center"/>
      <protection/>
    </xf>
    <xf numFmtId="49" fontId="11" fillId="34" borderId="25" xfId="54" applyNumberFormat="1" applyFont="1" applyFill="1" applyBorder="1" applyAlignment="1">
      <alignment horizontal="left" vertical="center" wrapText="1"/>
      <protection/>
    </xf>
    <xf numFmtId="0" fontId="11" fillId="34" borderId="12" xfId="0" applyFont="1" applyFill="1" applyBorder="1" applyAlignment="1">
      <alignment horizontal="center" wrapText="1"/>
    </xf>
    <xf numFmtId="0" fontId="46" fillId="34" borderId="13" xfId="0" applyFont="1" applyFill="1" applyBorder="1" applyAlignment="1">
      <alignment horizontal="center"/>
    </xf>
    <xf numFmtId="0" fontId="11" fillId="34" borderId="25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wrapText="1"/>
    </xf>
    <xf numFmtId="0" fontId="11" fillId="34" borderId="13" xfId="0" applyFont="1" applyFill="1" applyBorder="1" applyAlignment="1">
      <alignment horizontal="center" wrapText="1"/>
    </xf>
    <xf numFmtId="0" fontId="11" fillId="34" borderId="12" xfId="0" applyFont="1" applyFill="1" applyBorder="1" applyAlignment="1">
      <alignment horizontal="center"/>
    </xf>
    <xf numFmtId="0" fontId="11" fillId="34" borderId="96" xfId="0" applyFont="1" applyFill="1" applyBorder="1" applyAlignment="1">
      <alignment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201" fontId="11" fillId="0" borderId="35" xfId="0" applyNumberFormat="1" applyFont="1" applyFill="1" applyBorder="1" applyAlignment="1" applyProtection="1">
      <alignment horizontal="center" vertical="center"/>
      <protection/>
    </xf>
    <xf numFmtId="197" fontId="50" fillId="0" borderId="13" xfId="0" applyNumberFormat="1" applyFont="1" applyFill="1" applyBorder="1" applyAlignment="1" applyProtection="1">
      <alignment horizontal="center" vertical="center"/>
      <protection/>
    </xf>
    <xf numFmtId="198" fontId="9" fillId="0" borderId="25" xfId="0" applyNumberFormat="1" applyFont="1" applyFill="1" applyBorder="1" applyAlignment="1" applyProtection="1">
      <alignment horizontal="center" vertical="center"/>
      <protection/>
    </xf>
    <xf numFmtId="1" fontId="11" fillId="0" borderId="84" xfId="0" applyNumberFormat="1" applyFont="1" applyFill="1" applyBorder="1" applyAlignment="1">
      <alignment horizontal="center" vertical="center" wrapText="1"/>
    </xf>
    <xf numFmtId="1" fontId="11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60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0" fontId="9" fillId="0" borderId="59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47" xfId="0" applyFont="1" applyFill="1" applyBorder="1" applyAlignment="1">
      <alignment horizontal="left" vertical="top" wrapText="1"/>
    </xf>
    <xf numFmtId="196" fontId="115" fillId="0" borderId="0" xfId="0" applyNumberFormat="1" applyFont="1" applyFill="1" applyBorder="1" applyAlignment="1" applyProtection="1">
      <alignment vertical="center"/>
      <protection/>
    </xf>
    <xf numFmtId="49" fontId="11" fillId="34" borderId="23" xfId="0" applyNumberFormat="1" applyFont="1" applyFill="1" applyBorder="1" applyAlignment="1" applyProtection="1">
      <alignment horizontal="center" vertical="center"/>
      <protection/>
    </xf>
    <xf numFmtId="49" fontId="11" fillId="34" borderId="66" xfId="0" applyNumberFormat="1" applyFont="1" applyFill="1" applyBorder="1" applyAlignment="1">
      <alignment horizontal="left" vertical="center" wrapText="1"/>
    </xf>
    <xf numFmtId="0" fontId="11" fillId="34" borderId="0" xfId="0" applyFont="1" applyFill="1" applyBorder="1" applyAlignment="1">
      <alignment vertical="center" wrapText="1"/>
    </xf>
    <xf numFmtId="0" fontId="11" fillId="34" borderId="36" xfId="0" applyFont="1" applyFill="1" applyBorder="1" applyAlignment="1">
      <alignment vertical="center" wrapText="1"/>
    </xf>
    <xf numFmtId="0" fontId="9" fillId="0" borderId="117" xfId="0" applyNumberFormat="1" applyFont="1" applyFill="1" applyBorder="1" applyAlignment="1" applyProtection="1">
      <alignment horizontal="center" vertical="center"/>
      <protection/>
    </xf>
    <xf numFmtId="0" fontId="11" fillId="0" borderId="74" xfId="0" applyFont="1" applyFill="1" applyBorder="1" applyAlignment="1">
      <alignment horizontal="left" vertical="top" wrapText="1"/>
    </xf>
    <xf numFmtId="49" fontId="46" fillId="34" borderId="57" xfId="0" applyNumberFormat="1" applyFont="1" applyFill="1" applyBorder="1" applyAlignment="1" applyProtection="1">
      <alignment horizontal="center" vertical="center" wrapText="1"/>
      <protection/>
    </xf>
    <xf numFmtId="0" fontId="9" fillId="34" borderId="11" xfId="0" applyFont="1" applyFill="1" applyBorder="1" applyAlignment="1">
      <alignment horizontal="left" vertical="top" wrapText="1"/>
    </xf>
    <xf numFmtId="0" fontId="11" fillId="0" borderId="59" xfId="0" applyNumberFormat="1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left" vertical="center" wrapText="1"/>
    </xf>
    <xf numFmtId="0" fontId="11" fillId="34" borderId="25" xfId="0" applyFont="1" applyFill="1" applyBorder="1" applyAlignment="1">
      <alignment vertical="center" wrapText="1"/>
    </xf>
    <xf numFmtId="0" fontId="11" fillId="34" borderId="48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left" vertical="top" wrapText="1"/>
    </xf>
    <xf numFmtId="49" fontId="11" fillId="0" borderId="38" xfId="0" applyNumberFormat="1" applyFont="1" applyFill="1" applyBorder="1" applyAlignment="1" applyProtection="1">
      <alignment horizontal="center" vertical="center"/>
      <protection/>
    </xf>
    <xf numFmtId="0" fontId="11" fillId="34" borderId="116" xfId="0" applyFont="1" applyFill="1" applyBorder="1" applyAlignment="1">
      <alignment vertical="center" wrapText="1"/>
    </xf>
    <xf numFmtId="0" fontId="11" fillId="34" borderId="62" xfId="0" applyFont="1" applyFill="1" applyBorder="1" applyAlignment="1">
      <alignment horizontal="center" vertical="center" wrapText="1"/>
    </xf>
    <xf numFmtId="0" fontId="11" fillId="0" borderId="96" xfId="0" applyFont="1" applyFill="1" applyBorder="1" applyAlignment="1">
      <alignment horizontal="left" vertical="center" wrapText="1"/>
    </xf>
    <xf numFmtId="1" fontId="11" fillId="0" borderId="56" xfId="0" applyNumberFormat="1" applyFont="1" applyFill="1" applyBorder="1" applyAlignment="1">
      <alignment horizontal="center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1" fontId="11" fillId="0" borderId="57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0" fontId="11" fillId="34" borderId="34" xfId="0" applyFont="1" applyFill="1" applyBorder="1" applyAlignment="1">
      <alignment vertical="center" wrapText="1"/>
    </xf>
    <xf numFmtId="0" fontId="11" fillId="34" borderId="45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11" fillId="34" borderId="46" xfId="0" applyFont="1" applyFill="1" applyBorder="1" applyAlignment="1">
      <alignment horizontal="center" vertical="center" wrapText="1"/>
    </xf>
    <xf numFmtId="201" fontId="11" fillId="0" borderId="34" xfId="0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Fill="1" applyBorder="1" applyAlignment="1" applyProtection="1">
      <alignment horizontal="center" vertical="center"/>
      <protection/>
    </xf>
    <xf numFmtId="1" fontId="11" fillId="0" borderId="46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30" xfId="0" applyNumberFormat="1" applyFont="1" applyFill="1" applyBorder="1" applyAlignment="1">
      <alignment horizontal="center" vertical="center" wrapText="1"/>
    </xf>
    <xf numFmtId="0" fontId="11" fillId="0" borderId="31" xfId="0" applyNumberFormat="1" applyFont="1" applyFill="1" applyBorder="1" applyAlignment="1">
      <alignment horizontal="center" vertical="center" wrapText="1"/>
    </xf>
    <xf numFmtId="0" fontId="11" fillId="0" borderId="45" xfId="0" applyNumberFormat="1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vertical="center" wrapText="1"/>
    </xf>
    <xf numFmtId="201" fontId="11" fillId="0" borderId="38" xfId="0" applyNumberFormat="1" applyFont="1" applyFill="1" applyBorder="1" applyAlignment="1" applyProtection="1">
      <alignment horizontal="center" vertical="center"/>
      <protection/>
    </xf>
    <xf numFmtId="0" fontId="11" fillId="0" borderId="61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1" fontId="11" fillId="0" borderId="62" xfId="0" applyNumberFormat="1" applyFont="1" applyFill="1" applyBorder="1" applyAlignment="1">
      <alignment horizontal="center" vertical="center" wrapText="1"/>
    </xf>
    <xf numFmtId="0" fontId="11" fillId="34" borderId="56" xfId="0" applyFont="1" applyFill="1" applyBorder="1" applyAlignment="1">
      <alignment horizontal="center" vertical="center" wrapText="1"/>
    </xf>
    <xf numFmtId="0" fontId="11" fillId="34" borderId="57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left" vertical="top" wrapText="1"/>
    </xf>
    <xf numFmtId="0" fontId="11" fillId="0" borderId="46" xfId="0" applyNumberFormat="1" applyFont="1" applyFill="1" applyBorder="1" applyAlignment="1">
      <alignment horizontal="center" vertical="center" wrapText="1"/>
    </xf>
    <xf numFmtId="0" fontId="11" fillId="34" borderId="35" xfId="0" applyFont="1" applyFill="1" applyBorder="1" applyAlignment="1">
      <alignment vertical="center" wrapText="1"/>
    </xf>
    <xf numFmtId="0" fontId="11" fillId="0" borderId="39" xfId="0" applyFont="1" applyFill="1" applyBorder="1" applyAlignment="1">
      <alignment horizontal="center" vertical="center" wrapText="1"/>
    </xf>
    <xf numFmtId="49" fontId="11" fillId="0" borderId="40" xfId="0" applyNumberFormat="1" applyFont="1" applyFill="1" applyBorder="1" applyAlignment="1">
      <alignment horizontal="center" vertical="center" wrapText="1"/>
    </xf>
    <xf numFmtId="196" fontId="11" fillId="0" borderId="41" xfId="0" applyNumberFormat="1" applyFont="1" applyFill="1" applyBorder="1" applyAlignment="1" applyProtection="1">
      <alignment horizontal="center" vertical="center" wrapText="1"/>
      <protection/>
    </xf>
    <xf numFmtId="198" fontId="11" fillId="0" borderId="83" xfId="0" applyNumberFormat="1" applyFont="1" applyFill="1" applyBorder="1" applyAlignment="1" applyProtection="1">
      <alignment horizontal="center" vertical="center"/>
      <protection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198" fontId="11" fillId="34" borderId="12" xfId="0" applyNumberFormat="1" applyFont="1" applyFill="1" applyBorder="1" applyAlignment="1">
      <alignment horizontal="center" vertical="center" wrapText="1"/>
    </xf>
    <xf numFmtId="0" fontId="11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12" xfId="0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vertical="center" wrapText="1"/>
    </xf>
    <xf numFmtId="49" fontId="11" fillId="34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4" xfId="54" applyNumberFormat="1" applyFont="1" applyFill="1" applyBorder="1" applyAlignment="1" applyProtection="1">
      <alignment horizontal="left" vertical="center" wrapText="1"/>
      <protection/>
    </xf>
    <xf numFmtId="0" fontId="2" fillId="0" borderId="25" xfId="54" applyNumberFormat="1" applyFont="1" applyFill="1" applyBorder="1" applyAlignment="1" applyProtection="1">
      <alignment horizontal="left" vertical="center" wrapText="1"/>
      <protection/>
    </xf>
    <xf numFmtId="0" fontId="2" fillId="0" borderId="35" xfId="54" applyNumberFormat="1" applyFont="1" applyFill="1" applyBorder="1" applyAlignment="1" applyProtection="1">
      <alignment horizontal="left" vertical="center" wrapText="1"/>
      <protection/>
    </xf>
    <xf numFmtId="0" fontId="2" fillId="0" borderId="34" xfId="0" applyFont="1" applyFill="1" applyBorder="1" applyAlignment="1">
      <alignment vertical="center" wrapText="1"/>
    </xf>
    <xf numFmtId="49" fontId="6" fillId="0" borderId="93" xfId="0" applyNumberFormat="1" applyFont="1" applyFill="1" applyBorder="1" applyAlignment="1">
      <alignment vertical="center" wrapText="1"/>
    </xf>
    <xf numFmtId="49" fontId="2" fillId="0" borderId="94" xfId="0" applyNumberFormat="1" applyFont="1" applyFill="1" applyBorder="1" applyAlignment="1">
      <alignment vertical="center" wrapText="1"/>
    </xf>
    <xf numFmtId="49" fontId="38" fillId="0" borderId="95" xfId="0" applyNumberFormat="1" applyFont="1" applyFill="1" applyBorder="1" applyAlignment="1">
      <alignment vertical="center" wrapText="1"/>
    </xf>
    <xf numFmtId="49" fontId="2" fillId="0" borderId="95" xfId="0" applyNumberFormat="1" applyFont="1" applyFill="1" applyBorder="1" applyAlignment="1">
      <alignment vertical="center" wrapText="1"/>
    </xf>
    <xf numFmtId="49" fontId="2" fillId="0" borderId="70" xfId="0" applyNumberFormat="1" applyFont="1" applyFill="1" applyBorder="1" applyAlignment="1">
      <alignment vertical="center" wrapText="1"/>
    </xf>
    <xf numFmtId="0" fontId="2" fillId="0" borderId="83" xfId="0" applyFont="1" applyFill="1" applyBorder="1" applyAlignment="1">
      <alignment vertical="center" wrapText="1"/>
    </xf>
    <xf numFmtId="0" fontId="6" fillId="0" borderId="116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6" fillId="0" borderId="82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vertical="center" wrapText="1"/>
    </xf>
    <xf numFmtId="0" fontId="2" fillId="0" borderId="58" xfId="0" applyFont="1" applyFill="1" applyBorder="1" applyAlignment="1">
      <alignment vertical="center" wrapText="1"/>
    </xf>
    <xf numFmtId="0" fontId="2" fillId="0" borderId="108" xfId="0" applyFont="1" applyFill="1" applyBorder="1" applyAlignment="1">
      <alignment vertical="center" wrapText="1"/>
    </xf>
    <xf numFmtId="0" fontId="109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34" borderId="0" xfId="0" applyFont="1" applyFill="1" applyBorder="1" applyAlignment="1">
      <alignment horizontal="center" vertical="center" wrapText="1"/>
    </xf>
    <xf numFmtId="0" fontId="41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Alignment="1">
      <alignment vertical="top" wrapText="1"/>
    </xf>
    <xf numFmtId="0" fontId="116" fillId="0" borderId="0" xfId="0" applyFont="1" applyBorder="1" applyAlignment="1">
      <alignment horizontal="center"/>
    </xf>
    <xf numFmtId="0" fontId="15" fillId="0" borderId="0" xfId="0" applyFont="1" applyAlignment="1">
      <alignment horizontal="left" wrapText="1"/>
    </xf>
    <xf numFmtId="0" fontId="21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0" xfId="0" applyFont="1" applyBorder="1" applyAlignment="1">
      <alignment horizontal="center"/>
    </xf>
    <xf numFmtId="0" fontId="2" fillId="0" borderId="8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 textRotation="90"/>
    </xf>
    <xf numFmtId="0" fontId="2" fillId="0" borderId="36" xfId="0" applyFont="1" applyBorder="1" applyAlignment="1">
      <alignment horizontal="center" vertical="center" textRotation="90"/>
    </xf>
    <xf numFmtId="0" fontId="2" fillId="0" borderId="52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9" fillId="0" borderId="62" xfId="53" applyFont="1" applyBorder="1" applyAlignment="1">
      <alignment horizontal="center" vertical="center" wrapText="1"/>
      <protection/>
    </xf>
    <xf numFmtId="0" fontId="9" fillId="0" borderId="83" xfId="53" applyFont="1" applyBorder="1" applyAlignment="1">
      <alignment horizontal="center" vertical="center" wrapText="1"/>
      <protection/>
    </xf>
    <xf numFmtId="0" fontId="9" fillId="0" borderId="61" xfId="53" applyFont="1" applyBorder="1" applyAlignment="1">
      <alignment horizontal="center" vertical="center" wrapText="1"/>
      <protection/>
    </xf>
    <xf numFmtId="0" fontId="9" fillId="0" borderId="74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9" fillId="0" borderId="88" xfId="53" applyFont="1" applyBorder="1" applyAlignment="1">
      <alignment horizontal="center" vertical="center" wrapText="1"/>
      <protection/>
    </xf>
    <xf numFmtId="0" fontId="9" fillId="0" borderId="59" xfId="53" applyFont="1" applyBorder="1" applyAlignment="1">
      <alignment horizontal="center" vertical="center" wrapText="1"/>
      <protection/>
    </xf>
    <xf numFmtId="0" fontId="9" fillId="0" borderId="97" xfId="53" applyFont="1" applyBorder="1" applyAlignment="1">
      <alignment horizontal="center" vertical="center" wrapText="1"/>
      <protection/>
    </xf>
    <xf numFmtId="0" fontId="9" fillId="0" borderId="47" xfId="53" applyFont="1" applyBorder="1" applyAlignment="1">
      <alignment horizontal="center" vertical="center" wrapText="1"/>
      <protection/>
    </xf>
    <xf numFmtId="0" fontId="2" fillId="0" borderId="117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9" fontId="7" fillId="0" borderId="62" xfId="53" applyNumberFormat="1" applyFont="1" applyBorder="1" applyAlignment="1">
      <alignment horizontal="center" vertical="center" wrapText="1"/>
      <protection/>
    </xf>
    <xf numFmtId="49" fontId="7" fillId="0" borderId="83" xfId="53" applyNumberFormat="1" applyFont="1" applyBorder="1" applyAlignment="1">
      <alignment horizontal="center" vertical="center" wrapText="1"/>
      <protection/>
    </xf>
    <xf numFmtId="49" fontId="7" fillId="0" borderId="61" xfId="53" applyNumberFormat="1" applyFont="1" applyBorder="1" applyAlignment="1">
      <alignment horizontal="center" vertical="center" wrapText="1"/>
      <protection/>
    </xf>
    <xf numFmtId="49" fontId="7" fillId="0" borderId="59" xfId="53" applyNumberFormat="1" applyFont="1" applyBorder="1" applyAlignment="1">
      <alignment horizontal="center" vertical="center" wrapText="1"/>
      <protection/>
    </xf>
    <xf numFmtId="49" fontId="7" fillId="0" borderId="97" xfId="53" applyNumberFormat="1" applyFont="1" applyBorder="1" applyAlignment="1">
      <alignment horizontal="center" vertical="center" wrapText="1"/>
      <protection/>
    </xf>
    <xf numFmtId="49" fontId="7" fillId="0" borderId="47" xfId="53" applyNumberFormat="1" applyFont="1" applyBorder="1" applyAlignment="1">
      <alignment horizontal="center" vertical="center" wrapText="1"/>
      <protection/>
    </xf>
    <xf numFmtId="0" fontId="9" fillId="0" borderId="62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97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0" fontId="6" fillId="0" borderId="62" xfId="53" applyFont="1" applyBorder="1" applyAlignment="1">
      <alignment horizontal="center" vertical="center" wrapText="1"/>
      <protection/>
    </xf>
    <xf numFmtId="0" fontId="6" fillId="0" borderId="83" xfId="53" applyFont="1" applyBorder="1" applyAlignment="1">
      <alignment horizontal="center" vertical="center" wrapText="1"/>
      <protection/>
    </xf>
    <xf numFmtId="0" fontId="6" fillId="0" borderId="61" xfId="53" applyFont="1" applyBorder="1" applyAlignment="1">
      <alignment horizontal="center" vertical="center" wrapText="1"/>
      <protection/>
    </xf>
    <xf numFmtId="0" fontId="6" fillId="0" borderId="74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6" fillId="0" borderId="88" xfId="53" applyFont="1" applyBorder="1" applyAlignment="1">
      <alignment horizontal="center" vertical="center" wrapText="1"/>
      <protection/>
    </xf>
    <xf numFmtId="0" fontId="6" fillId="0" borderId="59" xfId="53" applyFont="1" applyBorder="1" applyAlignment="1">
      <alignment horizontal="center" vertical="center" wrapText="1"/>
      <protection/>
    </xf>
    <xf numFmtId="0" fontId="6" fillId="0" borderId="97" xfId="53" applyFont="1" applyBorder="1" applyAlignment="1">
      <alignment horizontal="center" vertical="center" wrapText="1"/>
      <protection/>
    </xf>
    <xf numFmtId="0" fontId="6" fillId="0" borderId="47" xfId="53" applyFont="1" applyBorder="1" applyAlignment="1">
      <alignment horizontal="center" vertical="center" wrapText="1"/>
      <protection/>
    </xf>
    <xf numFmtId="0" fontId="2" fillId="0" borderId="109" xfId="0" applyFont="1" applyFill="1" applyBorder="1" applyAlignment="1">
      <alignment horizontal="center" vertical="center" wrapText="1"/>
    </xf>
    <xf numFmtId="0" fontId="0" fillId="0" borderId="109" xfId="0" applyBorder="1" applyAlignment="1">
      <alignment horizontal="center" vertical="center" wrapText="1"/>
    </xf>
    <xf numFmtId="0" fontId="0" fillId="0" borderId="108" xfId="0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22" fillId="0" borderId="62" xfId="53" applyFont="1" applyBorder="1" applyAlignment="1">
      <alignment horizontal="center" vertical="center" wrapText="1"/>
      <protection/>
    </xf>
    <xf numFmtId="0" fontId="22" fillId="0" borderId="61" xfId="53" applyFont="1" applyBorder="1" applyAlignment="1">
      <alignment horizontal="center" vertical="center" wrapText="1"/>
      <protection/>
    </xf>
    <xf numFmtId="0" fontId="22" fillId="0" borderId="74" xfId="53" applyFont="1" applyBorder="1" applyAlignment="1">
      <alignment horizontal="center" vertical="center" wrapText="1"/>
      <protection/>
    </xf>
    <xf numFmtId="0" fontId="22" fillId="0" borderId="88" xfId="53" applyFont="1" applyBorder="1" applyAlignment="1">
      <alignment horizontal="center" vertical="center" wrapText="1"/>
      <protection/>
    </xf>
    <xf numFmtId="0" fontId="22" fillId="0" borderId="59" xfId="53" applyFont="1" applyBorder="1" applyAlignment="1">
      <alignment horizontal="center" vertical="center" wrapText="1"/>
      <protection/>
    </xf>
    <xf numFmtId="0" fontId="22" fillId="0" borderId="47" xfId="53" applyFont="1" applyBorder="1" applyAlignment="1">
      <alignment horizontal="center" vertical="center" wrapText="1"/>
      <protection/>
    </xf>
    <xf numFmtId="0" fontId="11" fillId="0" borderId="121" xfId="0" applyFont="1" applyBorder="1" applyAlignment="1">
      <alignment horizontal="center" wrapText="1"/>
    </xf>
    <xf numFmtId="0" fontId="11" fillId="0" borderId="122" xfId="0" applyFont="1" applyBorder="1" applyAlignment="1">
      <alignment horizontal="center" wrapText="1"/>
    </xf>
    <xf numFmtId="0" fontId="11" fillId="0" borderId="123" xfId="0" applyFont="1" applyBorder="1" applyAlignment="1">
      <alignment horizontal="center" wrapText="1"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66" xfId="53" applyFont="1" applyBorder="1" applyAlignment="1">
      <alignment horizontal="center" vertical="center" wrapText="1"/>
      <protection/>
    </xf>
    <xf numFmtId="0" fontId="9" fillId="0" borderId="48" xfId="53" applyFont="1" applyBorder="1" applyAlignment="1">
      <alignment horizontal="center" vertical="center" wrapText="1"/>
      <protection/>
    </xf>
    <xf numFmtId="0" fontId="11" fillId="0" borderId="33" xfId="0" applyFont="1" applyBorder="1" applyAlignment="1">
      <alignment horizontal="center" wrapText="1"/>
    </xf>
    <xf numFmtId="0" fontId="11" fillId="0" borderId="124" xfId="0" applyFont="1" applyBorder="1" applyAlignment="1">
      <alignment horizontal="center" wrapText="1"/>
    </xf>
    <xf numFmtId="0" fontId="11" fillId="0" borderId="125" xfId="0" applyFont="1" applyBorder="1" applyAlignment="1">
      <alignment horizontal="center" wrapText="1"/>
    </xf>
    <xf numFmtId="0" fontId="11" fillId="0" borderId="126" xfId="0" applyFont="1" applyBorder="1" applyAlignment="1">
      <alignment horizontal="center" wrapText="1"/>
    </xf>
    <xf numFmtId="49" fontId="11" fillId="0" borderId="11" xfId="53" applyNumberFormat="1" applyFont="1" applyBorder="1" applyAlignment="1" applyProtection="1">
      <alignment horizontal="left" vertical="center" wrapText="1"/>
      <protection locked="0"/>
    </xf>
    <xf numFmtId="49" fontId="11" fillId="0" borderId="66" xfId="53" applyNumberFormat="1" applyFont="1" applyBorder="1" applyAlignment="1" applyProtection="1">
      <alignment horizontal="left" vertical="center" wrapText="1"/>
      <protection locked="0"/>
    </xf>
    <xf numFmtId="49" fontId="11" fillId="0" borderId="48" xfId="53" applyNumberFormat="1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>
      <alignment horizontal="center" wrapText="1"/>
    </xf>
    <xf numFmtId="0" fontId="11" fillId="0" borderId="66" xfId="0" applyFont="1" applyBorder="1" applyAlignment="1">
      <alignment horizontal="center" wrapText="1"/>
    </xf>
    <xf numFmtId="0" fontId="11" fillId="0" borderId="48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127" xfId="0" applyFont="1" applyBorder="1" applyAlignment="1">
      <alignment horizont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8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9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5" fillId="0" borderId="121" xfId="0" applyFont="1" applyBorder="1" applyAlignment="1">
      <alignment horizontal="center" wrapText="1"/>
    </xf>
    <xf numFmtId="0" fontId="5" fillId="0" borderId="122" xfId="0" applyFont="1" applyBorder="1" applyAlignment="1">
      <alignment horizontal="center" wrapText="1"/>
    </xf>
    <xf numFmtId="0" fontId="5" fillId="0" borderId="123" xfId="0" applyFont="1" applyBorder="1" applyAlignment="1">
      <alignment horizontal="center" wrapText="1"/>
    </xf>
    <xf numFmtId="0" fontId="5" fillId="0" borderId="128" xfId="0" applyFont="1" applyBorder="1" applyAlignment="1">
      <alignment horizontal="center" wrapText="1"/>
    </xf>
    <xf numFmtId="49" fontId="11" fillId="0" borderId="62" xfId="53" applyNumberFormat="1" applyFont="1" applyBorder="1" applyAlignment="1" applyProtection="1">
      <alignment horizontal="left" vertical="center" wrapText="1"/>
      <protection locked="0"/>
    </xf>
    <xf numFmtId="49" fontId="11" fillId="0" borderId="83" xfId="53" applyNumberFormat="1" applyFont="1" applyBorder="1" applyAlignment="1" applyProtection="1">
      <alignment horizontal="left" vertical="center" wrapText="1"/>
      <protection locked="0"/>
    </xf>
    <xf numFmtId="49" fontId="11" fillId="0" borderId="61" xfId="53" applyNumberFormat="1" applyFont="1" applyBorder="1" applyAlignment="1" applyProtection="1">
      <alignment horizontal="left" vertical="center" wrapText="1"/>
      <protection locked="0"/>
    </xf>
    <xf numFmtId="49" fontId="11" fillId="0" borderId="59" xfId="53" applyNumberFormat="1" applyFont="1" applyBorder="1" applyAlignment="1" applyProtection="1">
      <alignment horizontal="left" vertical="center" wrapText="1"/>
      <protection locked="0"/>
    </xf>
    <xf numFmtId="49" fontId="11" fillId="0" borderId="97" xfId="53" applyNumberFormat="1" applyFont="1" applyBorder="1" applyAlignment="1" applyProtection="1">
      <alignment horizontal="left" vertical="center" wrapText="1"/>
      <protection locked="0"/>
    </xf>
    <xf numFmtId="49" fontId="11" fillId="0" borderId="47" xfId="53" applyNumberFormat="1" applyFont="1" applyBorder="1" applyAlignment="1" applyProtection="1">
      <alignment horizontal="left" vertical="center" wrapText="1"/>
      <protection locked="0"/>
    </xf>
    <xf numFmtId="0" fontId="5" fillId="0" borderId="125" xfId="0" applyFont="1" applyBorder="1" applyAlignment="1">
      <alignment horizontal="center" wrapText="1"/>
    </xf>
    <xf numFmtId="0" fontId="5" fillId="0" borderId="126" xfId="0" applyFont="1" applyBorder="1" applyAlignment="1">
      <alignment horizontal="center" wrapText="1"/>
    </xf>
    <xf numFmtId="0" fontId="5" fillId="0" borderId="124" xfId="0" applyFont="1" applyBorder="1" applyAlignment="1">
      <alignment horizontal="center" wrapText="1"/>
    </xf>
    <xf numFmtId="0" fontId="5" fillId="0" borderId="129" xfId="0" applyFont="1" applyBorder="1" applyAlignment="1">
      <alignment horizont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88" xfId="0" applyFont="1" applyBorder="1" applyAlignment="1">
      <alignment horizontal="center" vertical="center" wrapText="1"/>
    </xf>
    <xf numFmtId="0" fontId="11" fillId="0" borderId="62" xfId="53" applyFont="1" applyBorder="1" applyAlignment="1">
      <alignment horizontal="center" vertical="center" wrapText="1"/>
      <protection/>
    </xf>
    <xf numFmtId="0" fontId="11" fillId="0" borderId="83" xfId="53" applyFont="1" applyBorder="1" applyAlignment="1">
      <alignment horizontal="center" vertical="center" wrapText="1"/>
      <protection/>
    </xf>
    <xf numFmtId="0" fontId="11" fillId="0" borderId="61" xfId="53" applyFont="1" applyBorder="1" applyAlignment="1">
      <alignment horizontal="center" vertical="center" wrapText="1"/>
      <protection/>
    </xf>
    <xf numFmtId="0" fontId="11" fillId="0" borderId="74" xfId="53" applyFont="1" applyBorder="1" applyAlignment="1">
      <alignment horizontal="center" vertical="center" wrapText="1"/>
      <protection/>
    </xf>
    <xf numFmtId="0" fontId="11" fillId="0" borderId="0" xfId="53" applyFont="1" applyBorder="1" applyAlignment="1">
      <alignment horizontal="center" vertical="center" wrapText="1"/>
      <protection/>
    </xf>
    <xf numFmtId="0" fontId="11" fillId="0" borderId="88" xfId="53" applyFont="1" applyBorder="1" applyAlignment="1">
      <alignment horizontal="center" vertical="center" wrapText="1"/>
      <protection/>
    </xf>
    <xf numFmtId="0" fontId="11" fillId="0" borderId="59" xfId="53" applyFont="1" applyBorder="1" applyAlignment="1">
      <alignment horizontal="center" vertical="center" wrapText="1"/>
      <protection/>
    </xf>
    <xf numFmtId="0" fontId="11" fillId="0" borderId="97" xfId="53" applyFont="1" applyBorder="1" applyAlignment="1">
      <alignment horizontal="center" vertical="center" wrapText="1"/>
      <protection/>
    </xf>
    <xf numFmtId="0" fontId="11" fillId="0" borderId="47" xfId="53" applyFont="1" applyBorder="1" applyAlignment="1">
      <alignment horizontal="center" vertical="center" wrapText="1"/>
      <protection/>
    </xf>
    <xf numFmtId="49" fontId="11" fillId="0" borderId="62" xfId="53" applyNumberFormat="1" applyFont="1" applyBorder="1" applyAlignment="1">
      <alignment horizontal="left" vertical="center" wrapText="1"/>
      <protection/>
    </xf>
    <xf numFmtId="49" fontId="11" fillId="0" borderId="83" xfId="53" applyNumberFormat="1" applyFont="1" applyBorder="1" applyAlignment="1">
      <alignment horizontal="left" vertical="center" wrapText="1"/>
      <protection/>
    </xf>
    <xf numFmtId="49" fontId="11" fillId="0" borderId="61" xfId="53" applyNumberFormat="1" applyFont="1" applyBorder="1" applyAlignment="1">
      <alignment horizontal="left" vertical="center" wrapText="1"/>
      <protection/>
    </xf>
    <xf numFmtId="49" fontId="11" fillId="0" borderId="59" xfId="53" applyNumberFormat="1" applyFont="1" applyBorder="1" applyAlignment="1">
      <alignment horizontal="left" vertical="center" wrapText="1"/>
      <protection/>
    </xf>
    <xf numFmtId="49" fontId="11" fillId="0" borderId="97" xfId="53" applyNumberFormat="1" applyFont="1" applyBorder="1" applyAlignment="1">
      <alignment horizontal="left" vertical="center" wrapText="1"/>
      <protection/>
    </xf>
    <xf numFmtId="49" fontId="11" fillId="0" borderId="47" xfId="53" applyNumberFormat="1" applyFont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125" xfId="0" applyFont="1" applyBorder="1" applyAlignment="1">
      <alignment horizontal="center" wrapText="1"/>
    </xf>
    <xf numFmtId="0" fontId="2" fillId="0" borderId="126" xfId="0" applyFont="1" applyBorder="1" applyAlignment="1">
      <alignment horizontal="center" wrapText="1"/>
    </xf>
    <xf numFmtId="0" fontId="2" fillId="0" borderId="124" xfId="0" applyFont="1" applyBorder="1" applyAlignment="1">
      <alignment horizontal="center" wrapText="1"/>
    </xf>
    <xf numFmtId="0" fontId="11" fillId="0" borderId="11" xfId="53" applyFont="1" applyBorder="1" applyAlignment="1">
      <alignment horizontal="center" vertical="center" wrapText="1"/>
      <protection/>
    </xf>
    <xf numFmtId="0" fontId="11" fillId="0" borderId="66" xfId="53" applyFont="1" applyBorder="1" applyAlignment="1">
      <alignment horizontal="center" vertical="center" wrapText="1"/>
      <protection/>
    </xf>
    <xf numFmtId="0" fontId="11" fillId="0" borderId="48" xfId="53" applyFont="1" applyBorder="1" applyAlignment="1">
      <alignment horizontal="center" vertical="center" wrapText="1"/>
      <protection/>
    </xf>
    <xf numFmtId="0" fontId="11" fillId="0" borderId="130" xfId="0" applyFont="1" applyBorder="1" applyAlignment="1">
      <alignment horizontal="center" wrapText="1"/>
    </xf>
    <xf numFmtId="0" fontId="11" fillId="0" borderId="131" xfId="0" applyFont="1" applyBorder="1" applyAlignment="1">
      <alignment horizontal="center" wrapText="1"/>
    </xf>
    <xf numFmtId="0" fontId="11" fillId="0" borderId="132" xfId="0" applyFont="1" applyBorder="1" applyAlignment="1">
      <alignment horizontal="center" wrapText="1"/>
    </xf>
    <xf numFmtId="49" fontId="5" fillId="0" borderId="125" xfId="0" applyNumberFormat="1" applyFont="1" applyBorder="1" applyAlignment="1">
      <alignment horizontal="center" wrapText="1"/>
    </xf>
    <xf numFmtId="49" fontId="5" fillId="0" borderId="126" xfId="0" applyNumberFormat="1" applyFont="1" applyBorder="1" applyAlignment="1">
      <alignment horizontal="center" wrapText="1"/>
    </xf>
    <xf numFmtId="49" fontId="5" fillId="0" borderId="124" xfId="0" applyNumberFormat="1" applyFont="1" applyBorder="1" applyAlignment="1">
      <alignment horizontal="center" wrapText="1"/>
    </xf>
    <xf numFmtId="49" fontId="5" fillId="0" borderId="129" xfId="0" applyNumberFormat="1" applyFont="1" applyBorder="1" applyAlignment="1">
      <alignment horizontal="center" wrapText="1"/>
    </xf>
    <xf numFmtId="0" fontId="2" fillId="0" borderId="121" xfId="0" applyFont="1" applyBorder="1" applyAlignment="1">
      <alignment horizontal="center" wrapText="1"/>
    </xf>
    <xf numFmtId="0" fontId="2" fillId="0" borderId="122" xfId="0" applyFont="1" applyBorder="1" applyAlignment="1">
      <alignment horizontal="center" wrapText="1"/>
    </xf>
    <xf numFmtId="0" fontId="2" fillId="0" borderId="123" xfId="0" applyFont="1" applyBorder="1" applyAlignment="1">
      <alignment horizontal="center" wrapText="1"/>
    </xf>
    <xf numFmtId="49" fontId="11" fillId="0" borderId="125" xfId="0" applyNumberFormat="1" applyFont="1" applyBorder="1" applyAlignment="1">
      <alignment horizontal="center" wrapText="1"/>
    </xf>
    <xf numFmtId="49" fontId="11" fillId="0" borderId="126" xfId="0" applyNumberFormat="1" applyFont="1" applyBorder="1" applyAlignment="1">
      <alignment horizontal="center" wrapText="1"/>
    </xf>
    <xf numFmtId="49" fontId="11" fillId="0" borderId="124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11" fillId="0" borderId="10" xfId="53" applyNumberFormat="1" applyFont="1" applyBorder="1" applyAlignment="1">
      <alignment horizontal="left" vertical="center" wrapText="1"/>
      <protection/>
    </xf>
    <xf numFmtId="0" fontId="11" fillId="0" borderId="0" xfId="0" applyFont="1" applyBorder="1" applyAlignment="1">
      <alignment horizontal="center" wrapText="1"/>
    </xf>
    <xf numFmtId="0" fontId="6" fillId="37" borderId="86" xfId="0" applyFont="1" applyFill="1" applyBorder="1" applyAlignment="1">
      <alignment horizontal="center" vertical="center" wrapText="1"/>
    </xf>
    <xf numFmtId="0" fontId="6" fillId="37" borderId="50" xfId="0" applyFont="1" applyFill="1" applyBorder="1" applyAlignment="1">
      <alignment horizontal="center" vertical="center" wrapText="1"/>
    </xf>
    <xf numFmtId="0" fontId="6" fillId="37" borderId="52" xfId="0" applyFont="1" applyFill="1" applyBorder="1" applyAlignment="1">
      <alignment horizontal="center" vertical="center" wrapText="1"/>
    </xf>
    <xf numFmtId="198" fontId="6" fillId="0" borderId="10" xfId="0" applyNumberFormat="1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213" fontId="2" fillId="0" borderId="23" xfId="0" applyNumberFormat="1" applyFont="1" applyFill="1" applyBorder="1" applyAlignment="1" applyProtection="1">
      <alignment horizontal="center" vertical="center" textRotation="90" wrapText="1"/>
      <protection/>
    </xf>
    <xf numFmtId="213" fontId="2" fillId="0" borderId="133" xfId="0" applyNumberFormat="1" applyFont="1" applyFill="1" applyBorder="1" applyAlignment="1" applyProtection="1">
      <alignment horizontal="center" vertical="center" textRotation="90" wrapText="1"/>
      <protection/>
    </xf>
    <xf numFmtId="213" fontId="2" fillId="0" borderId="134" xfId="0" applyNumberFormat="1" applyFont="1" applyFill="1" applyBorder="1" applyAlignment="1" applyProtection="1">
      <alignment horizontal="center" vertical="center" textRotation="90" wrapText="1"/>
      <protection/>
    </xf>
    <xf numFmtId="0" fontId="35" fillId="0" borderId="86" xfId="0" applyNumberFormat="1" applyFont="1" applyFill="1" applyBorder="1" applyAlignment="1" applyProtection="1">
      <alignment horizontal="center" vertical="center"/>
      <protection/>
    </xf>
    <xf numFmtId="0" fontId="35" fillId="0" borderId="50" xfId="0" applyNumberFormat="1" applyFont="1" applyFill="1" applyBorder="1" applyAlignment="1" applyProtection="1">
      <alignment horizontal="center" vertical="center"/>
      <protection/>
    </xf>
    <xf numFmtId="0" fontId="35" fillId="0" borderId="52" xfId="0" applyNumberFormat="1" applyFont="1" applyFill="1" applyBorder="1" applyAlignment="1" applyProtection="1">
      <alignment horizontal="center" vertical="center"/>
      <protection/>
    </xf>
    <xf numFmtId="0" fontId="6" fillId="0" borderId="86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37" borderId="135" xfId="0" applyFont="1" applyFill="1" applyBorder="1" applyAlignment="1">
      <alignment horizontal="center" vertical="center" wrapText="1"/>
    </xf>
    <xf numFmtId="0" fontId="6" fillId="37" borderId="119" xfId="0" applyFont="1" applyFill="1" applyBorder="1" applyAlignment="1">
      <alignment horizontal="center" vertical="center" wrapText="1"/>
    </xf>
    <xf numFmtId="0" fontId="6" fillId="37" borderId="136" xfId="0" applyFont="1" applyFill="1" applyBorder="1" applyAlignment="1">
      <alignment horizontal="center" vertical="center" wrapText="1"/>
    </xf>
    <xf numFmtId="0" fontId="2" fillId="0" borderId="137" xfId="0" applyNumberFormat="1" applyFont="1" applyFill="1" applyBorder="1" applyAlignment="1" applyProtection="1">
      <alignment horizontal="center" vertical="center" textRotation="90"/>
      <protection/>
    </xf>
    <xf numFmtId="0" fontId="2" fillId="0" borderId="138" xfId="0" applyNumberFormat="1" applyFont="1" applyFill="1" applyBorder="1" applyAlignment="1" applyProtection="1">
      <alignment horizontal="center" vertical="center" textRotation="90"/>
      <protection/>
    </xf>
    <xf numFmtId="0" fontId="2" fillId="0" borderId="139" xfId="0" applyNumberFormat="1" applyFont="1" applyFill="1" applyBorder="1" applyAlignment="1" applyProtection="1">
      <alignment horizontal="center" vertical="center" textRotation="90"/>
      <protection/>
    </xf>
    <xf numFmtId="213" fontId="2" fillId="0" borderId="140" xfId="0" applyNumberFormat="1" applyFont="1" applyFill="1" applyBorder="1" applyAlignment="1" applyProtection="1">
      <alignment horizontal="center" vertical="center"/>
      <protection/>
    </xf>
    <xf numFmtId="213" fontId="2" fillId="0" borderId="141" xfId="0" applyNumberFormat="1" applyFont="1" applyFill="1" applyBorder="1" applyAlignment="1" applyProtection="1">
      <alignment horizontal="center" vertical="center"/>
      <protection/>
    </xf>
    <xf numFmtId="213" fontId="2" fillId="0" borderId="142" xfId="0" applyNumberFormat="1" applyFont="1" applyFill="1" applyBorder="1" applyAlignment="1" applyProtection="1">
      <alignment horizontal="center" vertical="center"/>
      <protection/>
    </xf>
    <xf numFmtId="198" fontId="23" fillId="0" borderId="10" xfId="0" applyNumberFormat="1" applyFont="1" applyBorder="1" applyAlignment="1">
      <alignment horizontal="center" vertical="top" wrapText="1"/>
    </xf>
    <xf numFmtId="198" fontId="6" fillId="34" borderId="10" xfId="0" applyNumberFormat="1" applyFont="1" applyFill="1" applyBorder="1" applyAlignment="1">
      <alignment horizontal="center" vertical="top" wrapText="1"/>
    </xf>
    <xf numFmtId="0" fontId="23" fillId="34" borderId="10" xfId="0" applyFont="1" applyFill="1" applyBorder="1" applyAlignment="1">
      <alignment horizontal="center" vertical="top" wrapText="1"/>
    </xf>
    <xf numFmtId="0" fontId="6" fillId="0" borderId="51" xfId="0" applyFont="1" applyFill="1" applyBorder="1" applyAlignment="1">
      <alignment horizontal="center" vertical="center" wrapText="1"/>
    </xf>
    <xf numFmtId="0" fontId="1" fillId="0" borderId="143" xfId="0" applyNumberFormat="1" applyFont="1" applyFill="1" applyBorder="1" applyAlignment="1" applyProtection="1">
      <alignment horizontal="center" vertical="center" wrapText="1"/>
      <protection/>
    </xf>
    <xf numFmtId="0" fontId="1" fillId="0" borderId="144" xfId="0" applyNumberFormat="1" applyFont="1" applyFill="1" applyBorder="1" applyAlignment="1" applyProtection="1">
      <alignment horizontal="center" vertical="center" wrapText="1"/>
      <protection/>
    </xf>
    <xf numFmtId="0" fontId="1" fillId="0" borderId="112" xfId="0" applyNumberFormat="1" applyFont="1" applyFill="1" applyBorder="1" applyAlignment="1" applyProtection="1">
      <alignment horizontal="center" vertical="center" wrapText="1"/>
      <protection/>
    </xf>
    <xf numFmtId="0" fontId="1" fillId="0" borderId="134" xfId="0" applyNumberFormat="1" applyFont="1" applyFill="1" applyBorder="1" applyAlignment="1" applyProtection="1">
      <alignment horizontal="center" vertical="center" wrapText="1"/>
      <protection/>
    </xf>
    <xf numFmtId="0" fontId="1" fillId="0" borderId="145" xfId="0" applyNumberFormat="1" applyFont="1" applyFill="1" applyBorder="1" applyAlignment="1" applyProtection="1">
      <alignment horizontal="center" vertical="center" wrapText="1"/>
      <protection/>
    </xf>
    <xf numFmtId="0" fontId="1" fillId="0" borderId="146" xfId="0" applyNumberFormat="1" applyFont="1" applyFill="1" applyBorder="1" applyAlignment="1" applyProtection="1">
      <alignment horizontal="center" vertical="center" wrapText="1"/>
      <protection/>
    </xf>
    <xf numFmtId="213" fontId="2" fillId="0" borderId="147" xfId="0" applyNumberFormat="1" applyFont="1" applyFill="1" applyBorder="1" applyAlignment="1" applyProtection="1">
      <alignment horizontal="center" vertical="center" wrapText="1"/>
      <protection/>
    </xf>
    <xf numFmtId="213" fontId="2" fillId="0" borderId="120" xfId="0" applyNumberFormat="1" applyFont="1" applyFill="1" applyBorder="1" applyAlignment="1" applyProtection="1">
      <alignment horizontal="center" vertical="center" wrapText="1"/>
      <protection/>
    </xf>
    <xf numFmtId="213" fontId="2" fillId="0" borderId="77" xfId="0" applyNumberFormat="1" applyFont="1" applyFill="1" applyBorder="1" applyAlignment="1" applyProtection="1">
      <alignment horizontal="center" vertical="center" wrapText="1"/>
      <protection/>
    </xf>
    <xf numFmtId="213" fontId="6" fillId="0" borderId="148" xfId="0" applyNumberFormat="1" applyFont="1" applyFill="1" applyBorder="1" applyAlignment="1" applyProtection="1">
      <alignment horizontal="center" vertical="center"/>
      <protection/>
    </xf>
    <xf numFmtId="213" fontId="6" fillId="0" borderId="149" xfId="0" applyNumberFormat="1" applyFont="1" applyFill="1" applyBorder="1" applyAlignment="1" applyProtection="1">
      <alignment horizontal="center" vertical="center"/>
      <protection/>
    </xf>
    <xf numFmtId="213" fontId="6" fillId="0" borderId="150" xfId="0" applyNumberFormat="1" applyFont="1" applyFill="1" applyBorder="1" applyAlignment="1" applyProtection="1">
      <alignment horizontal="center" vertical="center"/>
      <protection/>
    </xf>
    <xf numFmtId="213" fontId="2" fillId="0" borderId="120" xfId="0" applyNumberFormat="1" applyFont="1" applyFill="1" applyBorder="1" applyAlignment="1" applyProtection="1">
      <alignment horizontal="center" vertical="center" textRotation="90" wrapText="1"/>
      <protection/>
    </xf>
    <xf numFmtId="213" fontId="2" fillId="0" borderId="77" xfId="0" applyNumberFormat="1" applyFont="1" applyFill="1" applyBorder="1" applyAlignment="1" applyProtection="1">
      <alignment horizontal="center" vertical="center" textRotation="90" wrapText="1"/>
      <protection/>
    </xf>
    <xf numFmtId="213" fontId="2" fillId="0" borderId="26" xfId="0" applyNumberFormat="1" applyFont="1" applyFill="1" applyBorder="1" applyAlignment="1" applyProtection="1">
      <alignment horizontal="center" vertical="center"/>
      <protection/>
    </xf>
    <xf numFmtId="213" fontId="2" fillId="0" borderId="151" xfId="0" applyNumberFormat="1" applyFont="1" applyFill="1" applyBorder="1" applyAlignment="1" applyProtection="1">
      <alignment horizontal="center" vertical="center"/>
      <protection/>
    </xf>
    <xf numFmtId="213" fontId="2" fillId="0" borderId="17" xfId="0" applyNumberFormat="1" applyFont="1" applyFill="1" applyBorder="1" applyAlignment="1" applyProtection="1">
      <alignment horizontal="center" vertical="center"/>
      <protection/>
    </xf>
    <xf numFmtId="213" fontId="2" fillId="0" borderId="134" xfId="0" applyNumberFormat="1" applyFont="1" applyFill="1" applyBorder="1" applyAlignment="1" applyProtection="1">
      <alignment horizontal="center" vertical="center"/>
      <protection/>
    </xf>
    <xf numFmtId="213" fontId="2" fillId="0" borderId="145" xfId="0" applyNumberFormat="1" applyFont="1" applyFill="1" applyBorder="1" applyAlignment="1" applyProtection="1">
      <alignment horizontal="center" vertical="center"/>
      <protection/>
    </xf>
    <xf numFmtId="213" fontId="2" fillId="0" borderId="152" xfId="0" applyNumberFormat="1" applyFont="1" applyFill="1" applyBorder="1" applyAlignment="1" applyProtection="1">
      <alignment horizontal="center" vertical="center"/>
      <protection/>
    </xf>
    <xf numFmtId="213" fontId="2" fillId="0" borderId="33" xfId="0" applyNumberFormat="1" applyFont="1" applyFill="1" applyBorder="1" applyAlignment="1" applyProtection="1">
      <alignment horizontal="center" vertical="center" wrapText="1"/>
      <protection/>
    </xf>
    <xf numFmtId="213" fontId="2" fillId="0" borderId="126" xfId="0" applyNumberFormat="1" applyFont="1" applyFill="1" applyBorder="1" applyAlignment="1" applyProtection="1">
      <alignment horizontal="center" vertical="center" wrapText="1"/>
      <protection/>
    </xf>
    <xf numFmtId="213" fontId="2" fillId="0" borderId="129" xfId="0" applyNumberFormat="1" applyFont="1" applyFill="1" applyBorder="1" applyAlignment="1" applyProtection="1">
      <alignment horizontal="center" vertical="center" wrapText="1"/>
      <protection/>
    </xf>
    <xf numFmtId="213" fontId="2" fillId="0" borderId="153" xfId="0" applyNumberFormat="1" applyFont="1" applyFill="1" applyBorder="1" applyAlignment="1" applyProtection="1">
      <alignment horizontal="center" vertical="center" wrapText="1"/>
      <protection/>
    </xf>
    <xf numFmtId="213" fontId="2" fillId="0" borderId="154" xfId="0" applyNumberFormat="1" applyFont="1" applyFill="1" applyBorder="1" applyAlignment="1" applyProtection="1">
      <alignment horizontal="center" vertical="center" wrapText="1"/>
      <protection/>
    </xf>
    <xf numFmtId="213" fontId="2" fillId="0" borderId="155" xfId="0" applyNumberFormat="1" applyFont="1" applyFill="1" applyBorder="1" applyAlignment="1" applyProtection="1">
      <alignment horizontal="center" vertical="center" wrapText="1"/>
      <protection/>
    </xf>
    <xf numFmtId="213" fontId="2" fillId="33" borderId="49" xfId="0" applyNumberFormat="1" applyFont="1" applyFill="1" applyBorder="1" applyAlignment="1" applyProtection="1">
      <alignment horizontal="center" vertical="center" textRotation="90" wrapText="1"/>
      <protection/>
    </xf>
    <xf numFmtId="213" fontId="2" fillId="33" borderId="67" xfId="0" applyNumberFormat="1" applyFont="1" applyFill="1" applyBorder="1" applyAlignment="1" applyProtection="1">
      <alignment horizontal="center" vertical="center" textRotation="90" wrapText="1"/>
      <protection/>
    </xf>
    <xf numFmtId="213" fontId="2" fillId="33" borderId="156" xfId="0" applyNumberFormat="1" applyFont="1" applyFill="1" applyBorder="1" applyAlignment="1" applyProtection="1">
      <alignment horizontal="center" vertical="center" textRotation="90" wrapText="1"/>
      <protection/>
    </xf>
    <xf numFmtId="213" fontId="2" fillId="0" borderId="157" xfId="0" applyNumberFormat="1" applyFont="1" applyFill="1" applyBorder="1" applyAlignment="1" applyProtection="1">
      <alignment horizontal="center" vertical="center"/>
      <protection/>
    </xf>
    <xf numFmtId="213" fontId="2" fillId="0" borderId="158" xfId="0" applyNumberFormat="1" applyFont="1" applyFill="1" applyBorder="1" applyAlignment="1" applyProtection="1">
      <alignment horizontal="center" vertical="center"/>
      <protection/>
    </xf>
    <xf numFmtId="0" fontId="6" fillId="0" borderId="135" xfId="0" applyFont="1" applyFill="1" applyBorder="1" applyAlignment="1">
      <alignment horizontal="center" vertical="center" wrapText="1"/>
    </xf>
    <xf numFmtId="0" fontId="0" fillId="0" borderId="119" xfId="0" applyFont="1" applyFill="1" applyBorder="1" applyAlignment="1">
      <alignment horizontal="center" vertical="center" wrapText="1"/>
    </xf>
    <xf numFmtId="0" fontId="0" fillId="0" borderId="136" xfId="0" applyFont="1" applyFill="1" applyBorder="1" applyAlignment="1">
      <alignment horizontal="center" vertical="center" wrapText="1"/>
    </xf>
    <xf numFmtId="0" fontId="0" fillId="0" borderId="85" xfId="0" applyFont="1" applyFill="1" applyBorder="1" applyAlignment="1">
      <alignment horizontal="center" vertical="center" wrapText="1"/>
    </xf>
    <xf numFmtId="0" fontId="0" fillId="0" borderId="109" xfId="0" applyFont="1" applyFill="1" applyBorder="1" applyAlignment="1">
      <alignment horizontal="center" vertical="center" wrapText="1"/>
    </xf>
    <xf numFmtId="0" fontId="0" fillId="0" borderId="108" xfId="0" applyFont="1" applyFill="1" applyBorder="1" applyAlignment="1">
      <alignment horizontal="center" vertical="center" wrapText="1"/>
    </xf>
    <xf numFmtId="0" fontId="6" fillId="0" borderId="159" xfId="0" applyFont="1" applyFill="1" applyBorder="1" applyAlignment="1">
      <alignment horizontal="center" vertical="center" wrapText="1"/>
    </xf>
    <xf numFmtId="0" fontId="6" fillId="0" borderId="144" xfId="0" applyFont="1" applyFill="1" applyBorder="1" applyAlignment="1">
      <alignment horizontal="center" vertical="center" wrapText="1"/>
    </xf>
    <xf numFmtId="0" fontId="6" fillId="0" borderId="112" xfId="0" applyFont="1" applyFill="1" applyBorder="1" applyAlignment="1">
      <alignment horizontal="center" vertical="center" wrapText="1"/>
    </xf>
    <xf numFmtId="213" fontId="2" fillId="0" borderId="27" xfId="0" applyNumberFormat="1" applyFont="1" applyFill="1" applyBorder="1" applyAlignment="1" applyProtection="1">
      <alignment horizontal="center" vertical="center" textRotation="90" wrapText="1"/>
      <protection/>
    </xf>
    <xf numFmtId="213" fontId="2" fillId="0" borderId="160" xfId="0" applyNumberFormat="1" applyFont="1" applyFill="1" applyBorder="1" applyAlignment="1" applyProtection="1">
      <alignment horizontal="center" vertical="center" textRotation="90" wrapText="1"/>
      <protection/>
    </xf>
    <xf numFmtId="213" fontId="2" fillId="0" borderId="161" xfId="0" applyNumberFormat="1" applyFont="1" applyFill="1" applyBorder="1" applyAlignment="1" applyProtection="1">
      <alignment horizontal="center" vertical="center" textRotation="90" wrapText="1"/>
      <protection/>
    </xf>
    <xf numFmtId="213" fontId="7" fillId="0" borderId="135" xfId="0" applyNumberFormat="1" applyFont="1" applyFill="1" applyBorder="1" applyAlignment="1" applyProtection="1">
      <alignment horizontal="center" vertical="center"/>
      <protection/>
    </xf>
    <xf numFmtId="213" fontId="7" fillId="0" borderId="119" xfId="0" applyNumberFormat="1" applyFont="1" applyFill="1" applyBorder="1" applyAlignment="1" applyProtection="1">
      <alignment horizontal="center" vertical="center"/>
      <protection/>
    </xf>
    <xf numFmtId="213" fontId="7" fillId="0" borderId="136" xfId="0" applyNumberFormat="1" applyFont="1" applyFill="1" applyBorder="1" applyAlignment="1" applyProtection="1">
      <alignment horizontal="center" vertical="center"/>
      <protection/>
    </xf>
    <xf numFmtId="49" fontId="35" fillId="0" borderId="159" xfId="0" applyNumberFormat="1" applyFont="1" applyFill="1" applyBorder="1" applyAlignment="1">
      <alignment horizontal="center" vertical="center" wrapText="1"/>
    </xf>
    <xf numFmtId="49" fontId="35" fillId="0" borderId="144" xfId="0" applyNumberFormat="1" applyFont="1" applyFill="1" applyBorder="1" applyAlignment="1">
      <alignment horizontal="center" vertical="center" wrapText="1"/>
    </xf>
    <xf numFmtId="49" fontId="35" fillId="0" borderId="162" xfId="0" applyNumberFormat="1" applyFont="1" applyFill="1" applyBorder="1" applyAlignment="1">
      <alignment horizontal="center" vertical="center" wrapText="1"/>
    </xf>
    <xf numFmtId="213" fontId="2" fillId="0" borderId="163" xfId="0" applyNumberFormat="1" applyFont="1" applyFill="1" applyBorder="1" applyAlignment="1" applyProtection="1">
      <alignment horizontal="center" vertical="center"/>
      <protection/>
    </xf>
    <xf numFmtId="213" fontId="2" fillId="0" borderId="164" xfId="0" applyNumberFormat="1" applyFont="1" applyFill="1" applyBorder="1" applyAlignment="1" applyProtection="1">
      <alignment horizontal="center" vertical="center"/>
      <protection/>
    </xf>
    <xf numFmtId="213" fontId="2" fillId="0" borderId="33" xfId="0" applyNumberFormat="1" applyFont="1" applyFill="1" applyBorder="1" applyAlignment="1" applyProtection="1">
      <alignment horizontal="center" vertical="center"/>
      <protection/>
    </xf>
    <xf numFmtId="213" fontId="2" fillId="0" borderId="126" xfId="0" applyNumberFormat="1" applyFont="1" applyFill="1" applyBorder="1" applyAlignment="1" applyProtection="1">
      <alignment horizontal="center" vertical="center"/>
      <protection/>
    </xf>
    <xf numFmtId="213" fontId="2" fillId="0" borderId="129" xfId="0" applyNumberFormat="1" applyFont="1" applyFill="1" applyBorder="1" applyAlignment="1" applyProtection="1">
      <alignment horizontal="center" vertical="center"/>
      <protection/>
    </xf>
    <xf numFmtId="214" fontId="35" fillId="0" borderId="159" xfId="0" applyNumberFormat="1" applyFont="1" applyFill="1" applyBorder="1" applyAlignment="1" applyProtection="1">
      <alignment horizontal="center" vertical="center"/>
      <protection/>
    </xf>
    <xf numFmtId="214" fontId="35" fillId="0" borderId="144" xfId="0" applyNumberFormat="1" applyFont="1" applyFill="1" applyBorder="1" applyAlignment="1" applyProtection="1">
      <alignment horizontal="center" vertical="center"/>
      <protection/>
    </xf>
    <xf numFmtId="214" fontId="35" fillId="0" borderId="162" xfId="0" applyNumberFormat="1" applyFont="1" applyFill="1" applyBorder="1" applyAlignment="1" applyProtection="1">
      <alignment horizontal="center" vertical="center"/>
      <protection/>
    </xf>
    <xf numFmtId="213" fontId="2" fillId="0" borderId="153" xfId="0" applyNumberFormat="1" applyFont="1" applyFill="1" applyBorder="1" applyAlignment="1" applyProtection="1">
      <alignment horizontal="center" vertical="center"/>
      <protection/>
    </xf>
    <xf numFmtId="213" fontId="2" fillId="0" borderId="154" xfId="0" applyNumberFormat="1" applyFont="1" applyFill="1" applyBorder="1" applyAlignment="1" applyProtection="1">
      <alignment horizontal="center" vertical="center"/>
      <protection/>
    </xf>
    <xf numFmtId="213" fontId="2" fillId="0" borderId="165" xfId="0" applyNumberFormat="1" applyFont="1" applyFill="1" applyBorder="1" applyAlignment="1" applyProtection="1">
      <alignment horizontal="center" vertical="center"/>
      <protection/>
    </xf>
    <xf numFmtId="198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6" fillId="0" borderId="33" xfId="0" applyFont="1" applyFill="1" applyBorder="1" applyAlignment="1" applyProtection="1">
      <alignment horizontal="right" vertical="center"/>
      <protection/>
    </xf>
    <xf numFmtId="0" fontId="6" fillId="0" borderId="126" xfId="0" applyFont="1" applyFill="1" applyBorder="1" applyAlignment="1" applyProtection="1">
      <alignment horizontal="right" vertical="center"/>
      <protection/>
    </xf>
    <xf numFmtId="0" fontId="6" fillId="0" borderId="26" xfId="0" applyFont="1" applyFill="1" applyBorder="1" applyAlignment="1" applyProtection="1">
      <alignment horizontal="right" vertical="center"/>
      <protection/>
    </xf>
    <xf numFmtId="0" fontId="6" fillId="0" borderId="151" xfId="0" applyFont="1" applyFill="1" applyBorder="1" applyAlignment="1" applyProtection="1">
      <alignment horizontal="right" vertical="center"/>
      <protection/>
    </xf>
    <xf numFmtId="0" fontId="6" fillId="0" borderId="97" xfId="0" applyFont="1" applyFill="1" applyBorder="1" applyAlignment="1">
      <alignment horizontal="center" vertical="center" wrapText="1"/>
    </xf>
    <xf numFmtId="0" fontId="0" fillId="0" borderId="97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213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213" fontId="2" fillId="0" borderId="166" xfId="0" applyNumberFormat="1" applyFont="1" applyFill="1" applyBorder="1" applyAlignment="1" applyProtection="1">
      <alignment horizontal="center" vertical="center" textRotation="90" wrapText="1"/>
      <protection/>
    </xf>
    <xf numFmtId="213" fontId="2" fillId="0" borderId="79" xfId="0" applyNumberFormat="1" applyFont="1" applyFill="1" applyBorder="1" applyAlignment="1" applyProtection="1">
      <alignment horizontal="center" vertical="center" textRotation="90" wrapText="1"/>
      <protection/>
    </xf>
    <xf numFmtId="213" fontId="2" fillId="0" borderId="146" xfId="0" applyNumberFormat="1" applyFont="1" applyFill="1" applyBorder="1" applyAlignment="1" applyProtection="1">
      <alignment horizontal="center" vertical="center" textRotation="90" wrapText="1"/>
      <protection/>
    </xf>
    <xf numFmtId="213" fontId="2" fillId="0" borderId="26" xfId="0" applyNumberFormat="1" applyFont="1" applyFill="1" applyBorder="1" applyAlignment="1" applyProtection="1">
      <alignment horizontal="center" vertical="center" wrapText="1"/>
      <protection/>
    </xf>
    <xf numFmtId="213" fontId="2" fillId="0" borderId="167" xfId="0" applyNumberFormat="1" applyFont="1" applyFill="1" applyBorder="1" applyAlignment="1" applyProtection="1">
      <alignment horizontal="center" vertical="center" wrapText="1"/>
      <protection/>
    </xf>
    <xf numFmtId="0" fontId="6" fillId="0" borderId="85" xfId="0" applyFont="1" applyFill="1" applyBorder="1" applyAlignment="1">
      <alignment horizontal="center" vertical="center" wrapText="1"/>
    </xf>
    <xf numFmtId="0" fontId="6" fillId="0" borderId="109" xfId="0" applyFont="1" applyFill="1" applyBorder="1" applyAlignment="1">
      <alignment horizontal="center" vertical="center" wrapText="1"/>
    </xf>
    <xf numFmtId="0" fontId="6" fillId="0" borderId="108" xfId="0" applyFont="1" applyFill="1" applyBorder="1" applyAlignment="1">
      <alignment horizontal="center" vertical="center" wrapText="1"/>
    </xf>
    <xf numFmtId="213" fontId="2" fillId="0" borderId="26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68" xfId="0" applyNumberFormat="1" applyFont="1" applyFill="1" applyBorder="1" applyAlignment="1" applyProtection="1">
      <alignment horizontal="center" vertical="center"/>
      <protection/>
    </xf>
    <xf numFmtId="49" fontId="6" fillId="0" borderId="169" xfId="0" applyNumberFormat="1" applyFont="1" applyFill="1" applyBorder="1" applyAlignment="1" applyProtection="1">
      <alignment horizontal="center" vertical="center"/>
      <protection/>
    </xf>
    <xf numFmtId="49" fontId="6" fillId="0" borderId="170" xfId="0" applyNumberFormat="1" applyFont="1" applyFill="1" applyBorder="1" applyAlignment="1" applyProtection="1">
      <alignment horizontal="center" vertical="center"/>
      <protection/>
    </xf>
    <xf numFmtId="0" fontId="6" fillId="0" borderId="171" xfId="0" applyFont="1" applyFill="1" applyBorder="1" applyAlignment="1">
      <alignment horizontal="center" vertical="center" wrapText="1"/>
    </xf>
    <xf numFmtId="0" fontId="6" fillId="0" borderId="172" xfId="0" applyFont="1" applyFill="1" applyBorder="1" applyAlignment="1">
      <alignment horizontal="center" vertical="center" wrapText="1"/>
    </xf>
    <xf numFmtId="0" fontId="6" fillId="0" borderId="173" xfId="0" applyFont="1" applyFill="1" applyBorder="1" applyAlignment="1">
      <alignment horizontal="center" vertical="center" wrapText="1"/>
    </xf>
    <xf numFmtId="49" fontId="35" fillId="0" borderId="95" xfId="0" applyNumberFormat="1" applyFont="1" applyFill="1" applyBorder="1" applyAlignment="1" applyProtection="1">
      <alignment horizontal="center" vertical="center" wrapText="1"/>
      <protection/>
    </xf>
    <xf numFmtId="49" fontId="35" fillId="0" borderId="83" xfId="0" applyNumberFormat="1" applyFont="1" applyFill="1" applyBorder="1" applyAlignment="1" applyProtection="1">
      <alignment horizontal="center" vertical="center" wrapText="1"/>
      <protection/>
    </xf>
    <xf numFmtId="49" fontId="35" fillId="0" borderId="116" xfId="0" applyNumberFormat="1" applyFont="1" applyFill="1" applyBorder="1" applyAlignment="1" applyProtection="1">
      <alignment horizontal="center" vertical="center" wrapText="1"/>
      <protection/>
    </xf>
    <xf numFmtId="0" fontId="35" fillId="0" borderId="75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115" xfId="0" applyFont="1" applyFill="1" applyBorder="1" applyAlignment="1">
      <alignment horizontal="center" vertical="center" wrapText="1"/>
    </xf>
    <xf numFmtId="0" fontId="6" fillId="0" borderId="22" xfId="54" applyFont="1" applyFill="1" applyBorder="1" applyAlignment="1">
      <alignment horizontal="center" vertical="center" wrapText="1"/>
      <protection/>
    </xf>
    <xf numFmtId="0" fontId="6" fillId="0" borderId="20" xfId="54" applyFont="1" applyFill="1" applyBorder="1" applyAlignment="1">
      <alignment horizontal="center" vertical="center" wrapText="1"/>
      <protection/>
    </xf>
    <xf numFmtId="0" fontId="6" fillId="0" borderId="117" xfId="54" applyFont="1" applyFill="1" applyBorder="1" applyAlignment="1">
      <alignment horizontal="center" vertical="center" wrapText="1"/>
      <protection/>
    </xf>
    <xf numFmtId="213" fontId="6" fillId="0" borderId="85" xfId="0" applyNumberFormat="1" applyFont="1" applyFill="1" applyBorder="1" applyAlignment="1" applyProtection="1">
      <alignment horizontal="center" vertical="center" wrapText="1"/>
      <protection/>
    </xf>
    <xf numFmtId="213" fontId="6" fillId="0" borderId="109" xfId="0" applyNumberFormat="1" applyFont="1" applyFill="1" applyBorder="1" applyAlignment="1" applyProtection="1">
      <alignment horizontal="center" vertical="center" wrapText="1"/>
      <protection/>
    </xf>
    <xf numFmtId="0" fontId="2" fillId="13" borderId="65" xfId="0" applyFont="1" applyFill="1" applyBorder="1" applyAlignment="1">
      <alignment horizontal="center" vertical="center"/>
    </xf>
    <xf numFmtId="49" fontId="6" fillId="0" borderId="75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79" xfId="0" applyNumberFormat="1" applyFont="1" applyFill="1" applyBorder="1" applyAlignment="1" applyProtection="1">
      <alignment horizontal="center" vertical="center"/>
      <protection/>
    </xf>
    <xf numFmtId="0" fontId="6" fillId="0" borderId="134" xfId="0" applyFont="1" applyFill="1" applyBorder="1" applyAlignment="1">
      <alignment horizontal="right" vertical="center"/>
    </xf>
    <xf numFmtId="0" fontId="6" fillId="0" borderId="145" xfId="0" applyFont="1" applyFill="1" applyBorder="1" applyAlignment="1">
      <alignment horizontal="right" vertical="center"/>
    </xf>
    <xf numFmtId="49" fontId="7" fillId="0" borderId="135" xfId="0" applyNumberFormat="1" applyFont="1" applyFill="1" applyBorder="1" applyAlignment="1" applyProtection="1">
      <alignment horizontal="center" vertical="center" wrapText="1"/>
      <protection/>
    </xf>
    <xf numFmtId="49" fontId="7" fillId="0" borderId="119" xfId="0" applyNumberFormat="1" applyFont="1" applyFill="1" applyBorder="1" applyAlignment="1" applyProtection="1">
      <alignment horizontal="center" vertical="center" wrapText="1"/>
      <protection/>
    </xf>
    <xf numFmtId="49" fontId="7" fillId="0" borderId="136" xfId="0" applyNumberFormat="1" applyFont="1" applyFill="1" applyBorder="1" applyAlignment="1" applyProtection="1">
      <alignment horizontal="center" vertical="center" wrapText="1"/>
      <protection/>
    </xf>
    <xf numFmtId="49" fontId="7" fillId="0" borderId="86" xfId="0" applyNumberFormat="1" applyFont="1" applyFill="1" applyBorder="1" applyAlignment="1" applyProtection="1">
      <alignment horizontal="center" vertical="center" wrapText="1"/>
      <protection/>
    </xf>
    <xf numFmtId="49" fontId="7" fillId="0" borderId="50" xfId="0" applyNumberFormat="1" applyFont="1" applyFill="1" applyBorder="1" applyAlignment="1" applyProtection="1">
      <alignment horizontal="center" vertical="center" wrapText="1"/>
      <protection/>
    </xf>
    <xf numFmtId="49" fontId="7" fillId="0" borderId="52" xfId="0" applyNumberFormat="1" applyFont="1" applyFill="1" applyBorder="1" applyAlignment="1" applyProtection="1">
      <alignment horizontal="center" vertical="center" wrapText="1"/>
      <protection/>
    </xf>
    <xf numFmtId="213" fontId="5" fillId="0" borderId="10" xfId="0" applyNumberFormat="1" applyFont="1" applyFill="1" applyBorder="1" applyAlignment="1" applyProtection="1">
      <alignment horizontal="center" vertical="center"/>
      <protection/>
    </xf>
    <xf numFmtId="213" fontId="5" fillId="0" borderId="166" xfId="0" applyNumberFormat="1" applyFont="1" applyFill="1" applyBorder="1" applyAlignment="1" applyProtection="1">
      <alignment horizontal="center" vertical="center" textRotation="90" wrapText="1"/>
      <protection/>
    </xf>
    <xf numFmtId="213" fontId="5" fillId="0" borderId="79" xfId="0" applyNumberFormat="1" applyFont="1" applyFill="1" applyBorder="1" applyAlignment="1" applyProtection="1">
      <alignment horizontal="center" vertical="center" textRotation="90" wrapText="1"/>
      <protection/>
    </xf>
    <xf numFmtId="213" fontId="5" fillId="0" borderId="146" xfId="0" applyNumberFormat="1" applyFont="1" applyFill="1" applyBorder="1" applyAlignment="1" applyProtection="1">
      <alignment horizontal="center" vertical="center" textRotation="90" wrapText="1"/>
      <protection/>
    </xf>
    <xf numFmtId="213" fontId="5" fillId="0" borderId="23" xfId="0" applyNumberFormat="1" applyFont="1" applyFill="1" applyBorder="1" applyAlignment="1" applyProtection="1">
      <alignment horizontal="center" vertical="center" textRotation="90" wrapText="1"/>
      <protection/>
    </xf>
    <xf numFmtId="213" fontId="5" fillId="0" borderId="120" xfId="0" applyNumberFormat="1" applyFont="1" applyFill="1" applyBorder="1" applyAlignment="1" applyProtection="1">
      <alignment horizontal="center" vertical="center" textRotation="90" wrapText="1"/>
      <protection/>
    </xf>
    <xf numFmtId="213" fontId="5" fillId="0" borderId="77" xfId="0" applyNumberFormat="1" applyFont="1" applyFill="1" applyBorder="1" applyAlignment="1" applyProtection="1">
      <alignment horizontal="center" vertical="center" textRotation="90" wrapText="1"/>
      <protection/>
    </xf>
    <xf numFmtId="213" fontId="5" fillId="0" borderId="140" xfId="0" applyNumberFormat="1" applyFont="1" applyFill="1" applyBorder="1" applyAlignment="1" applyProtection="1">
      <alignment horizontal="center" vertical="center"/>
      <protection/>
    </xf>
    <xf numFmtId="213" fontId="5" fillId="0" borderId="141" xfId="0" applyNumberFormat="1" applyFont="1" applyFill="1" applyBorder="1" applyAlignment="1" applyProtection="1">
      <alignment horizontal="center" vertical="center"/>
      <protection/>
    </xf>
    <xf numFmtId="213" fontId="5" fillId="0" borderId="157" xfId="0" applyNumberFormat="1" applyFont="1" applyFill="1" applyBorder="1" applyAlignment="1" applyProtection="1">
      <alignment horizontal="center" vertical="center"/>
      <protection/>
    </xf>
    <xf numFmtId="213" fontId="5" fillId="0" borderId="151" xfId="0" applyNumberFormat="1" applyFont="1" applyFill="1" applyBorder="1" applyAlignment="1" applyProtection="1">
      <alignment horizontal="center" vertical="center"/>
      <protection/>
    </xf>
    <xf numFmtId="213" fontId="5" fillId="0" borderId="17" xfId="0" applyNumberFormat="1" applyFont="1" applyFill="1" applyBorder="1" applyAlignment="1" applyProtection="1">
      <alignment horizontal="center" vertical="center"/>
      <protection/>
    </xf>
    <xf numFmtId="213" fontId="5" fillId="0" borderId="158" xfId="0" applyNumberFormat="1" applyFont="1" applyFill="1" applyBorder="1" applyAlignment="1" applyProtection="1">
      <alignment horizontal="center" vertical="center"/>
      <protection/>
    </xf>
    <xf numFmtId="213" fontId="5" fillId="0" borderId="145" xfId="0" applyNumberFormat="1" applyFont="1" applyFill="1" applyBorder="1" applyAlignment="1" applyProtection="1">
      <alignment horizontal="center" vertical="center"/>
      <protection/>
    </xf>
    <xf numFmtId="213" fontId="5" fillId="0" borderId="152" xfId="0" applyNumberFormat="1" applyFont="1" applyFill="1" applyBorder="1" applyAlignment="1" applyProtection="1">
      <alignment horizontal="center" vertical="center"/>
      <protection/>
    </xf>
    <xf numFmtId="213" fontId="5" fillId="0" borderId="26" xfId="0" applyNumberFormat="1" applyFont="1" applyFill="1" applyBorder="1" applyAlignment="1" applyProtection="1">
      <alignment horizontal="center" vertical="center"/>
      <protection/>
    </xf>
    <xf numFmtId="213" fontId="5" fillId="0" borderId="134" xfId="0" applyNumberFormat="1" applyFont="1" applyFill="1" applyBorder="1" applyAlignment="1" applyProtection="1">
      <alignment horizontal="center" vertical="center"/>
      <protection/>
    </xf>
    <xf numFmtId="213" fontId="5" fillId="0" borderId="133" xfId="0" applyNumberFormat="1" applyFont="1" applyFill="1" applyBorder="1" applyAlignment="1" applyProtection="1">
      <alignment horizontal="center" vertical="center" textRotation="90" wrapText="1"/>
      <protection/>
    </xf>
    <xf numFmtId="213" fontId="5" fillId="0" borderId="134" xfId="0" applyNumberFormat="1" applyFont="1" applyFill="1" applyBorder="1" applyAlignment="1" applyProtection="1">
      <alignment horizontal="center" vertical="center" textRotation="90" wrapText="1"/>
      <protection/>
    </xf>
    <xf numFmtId="213" fontId="5" fillId="0" borderId="26" xfId="0" applyNumberFormat="1" applyFont="1" applyFill="1" applyBorder="1" applyAlignment="1" applyProtection="1">
      <alignment horizontal="center" vertical="center" wrapText="1"/>
      <protection/>
    </xf>
    <xf numFmtId="213" fontId="5" fillId="0" borderId="167" xfId="0" applyNumberFormat="1" applyFont="1" applyFill="1" applyBorder="1" applyAlignment="1" applyProtection="1">
      <alignment horizontal="center" vertical="center" wrapText="1"/>
      <protection/>
    </xf>
    <xf numFmtId="213" fontId="5" fillId="0" borderId="33" xfId="0" applyNumberFormat="1" applyFont="1" applyFill="1" applyBorder="1" applyAlignment="1" applyProtection="1">
      <alignment horizontal="center" vertical="center" wrapText="1"/>
      <protection/>
    </xf>
    <xf numFmtId="213" fontId="5" fillId="0" borderId="126" xfId="0" applyNumberFormat="1" applyFont="1" applyFill="1" applyBorder="1" applyAlignment="1" applyProtection="1">
      <alignment horizontal="center" vertical="center" wrapText="1"/>
      <protection/>
    </xf>
    <xf numFmtId="213" fontId="5" fillId="0" borderId="129" xfId="0" applyNumberFormat="1" applyFont="1" applyFill="1" applyBorder="1" applyAlignment="1" applyProtection="1">
      <alignment horizontal="center" vertical="center" wrapText="1"/>
      <protection/>
    </xf>
    <xf numFmtId="213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213" fontId="18" fillId="0" borderId="135" xfId="0" applyNumberFormat="1" applyFont="1" applyFill="1" applyBorder="1" applyAlignment="1" applyProtection="1">
      <alignment horizontal="center" vertical="center"/>
      <protection/>
    </xf>
    <xf numFmtId="213" fontId="18" fillId="0" borderId="119" xfId="0" applyNumberFormat="1" applyFont="1" applyFill="1" applyBorder="1" applyAlignment="1" applyProtection="1">
      <alignment horizontal="center" vertical="center"/>
      <protection/>
    </xf>
    <xf numFmtId="213" fontId="18" fillId="0" borderId="136" xfId="0" applyNumberFormat="1" applyFont="1" applyFill="1" applyBorder="1" applyAlignment="1" applyProtection="1">
      <alignment horizontal="center" vertical="center"/>
      <protection/>
    </xf>
    <xf numFmtId="0" fontId="5" fillId="0" borderId="137" xfId="0" applyNumberFormat="1" applyFont="1" applyFill="1" applyBorder="1" applyAlignment="1" applyProtection="1">
      <alignment horizontal="center" vertical="center" textRotation="90"/>
      <protection/>
    </xf>
    <xf numFmtId="0" fontId="5" fillId="0" borderId="138" xfId="0" applyNumberFormat="1" applyFont="1" applyFill="1" applyBorder="1" applyAlignment="1" applyProtection="1">
      <alignment horizontal="center" vertical="center" textRotation="90"/>
      <protection/>
    </xf>
    <xf numFmtId="0" fontId="5" fillId="0" borderId="139" xfId="0" applyNumberFormat="1" applyFont="1" applyFill="1" applyBorder="1" applyAlignment="1" applyProtection="1">
      <alignment horizontal="center" vertical="center" textRotation="90"/>
      <protection/>
    </xf>
    <xf numFmtId="213" fontId="5" fillId="0" borderId="147" xfId="0" applyNumberFormat="1" applyFont="1" applyFill="1" applyBorder="1" applyAlignment="1" applyProtection="1">
      <alignment horizontal="center" vertical="center" wrapText="1"/>
      <protection/>
    </xf>
    <xf numFmtId="213" fontId="5" fillId="0" borderId="120" xfId="0" applyNumberFormat="1" applyFont="1" applyFill="1" applyBorder="1" applyAlignment="1" applyProtection="1">
      <alignment horizontal="center" vertical="center" wrapText="1"/>
      <protection/>
    </xf>
    <xf numFmtId="213" fontId="5" fillId="0" borderId="77" xfId="0" applyNumberFormat="1" applyFont="1" applyFill="1" applyBorder="1" applyAlignment="1" applyProtection="1">
      <alignment horizontal="center" vertical="center" wrapText="1"/>
      <protection/>
    </xf>
    <xf numFmtId="0" fontId="5" fillId="0" borderId="143" xfId="0" applyNumberFormat="1" applyFont="1" applyFill="1" applyBorder="1" applyAlignment="1" applyProtection="1">
      <alignment horizontal="center" vertical="center" wrapText="1"/>
      <protection/>
    </xf>
    <xf numFmtId="0" fontId="5" fillId="0" borderId="144" xfId="0" applyNumberFormat="1" applyFont="1" applyFill="1" applyBorder="1" applyAlignment="1" applyProtection="1">
      <alignment horizontal="center" vertical="center" wrapText="1"/>
      <protection/>
    </xf>
    <xf numFmtId="0" fontId="5" fillId="0" borderId="112" xfId="0" applyNumberFormat="1" applyFont="1" applyFill="1" applyBorder="1" applyAlignment="1" applyProtection="1">
      <alignment horizontal="center" vertical="center" wrapText="1"/>
      <protection/>
    </xf>
    <xf numFmtId="0" fontId="5" fillId="0" borderId="134" xfId="0" applyNumberFormat="1" applyFont="1" applyFill="1" applyBorder="1" applyAlignment="1" applyProtection="1">
      <alignment horizontal="center" vertical="center" wrapText="1"/>
      <protection/>
    </xf>
    <xf numFmtId="0" fontId="5" fillId="0" borderId="145" xfId="0" applyNumberFormat="1" applyFont="1" applyFill="1" applyBorder="1" applyAlignment="1" applyProtection="1">
      <alignment horizontal="center" vertical="center" wrapText="1"/>
      <protection/>
    </xf>
    <xf numFmtId="0" fontId="5" fillId="0" borderId="146" xfId="0" applyNumberFormat="1" applyFont="1" applyFill="1" applyBorder="1" applyAlignment="1" applyProtection="1">
      <alignment horizontal="center" vertical="center" wrapText="1"/>
      <protection/>
    </xf>
    <xf numFmtId="213" fontId="5" fillId="33" borderId="49" xfId="0" applyNumberFormat="1" applyFont="1" applyFill="1" applyBorder="1" applyAlignment="1" applyProtection="1">
      <alignment horizontal="center" vertical="center" textRotation="90" wrapText="1"/>
      <protection/>
    </xf>
    <xf numFmtId="213" fontId="5" fillId="33" borderId="67" xfId="0" applyNumberFormat="1" applyFont="1" applyFill="1" applyBorder="1" applyAlignment="1" applyProtection="1">
      <alignment horizontal="center" vertical="center" textRotation="90" wrapText="1"/>
      <protection/>
    </xf>
    <xf numFmtId="213" fontId="5" fillId="33" borderId="156" xfId="0" applyNumberFormat="1" applyFont="1" applyFill="1" applyBorder="1" applyAlignment="1" applyProtection="1">
      <alignment horizontal="center" vertical="center" textRotation="90" wrapText="1"/>
      <protection/>
    </xf>
    <xf numFmtId="213" fontId="5" fillId="0" borderId="153" xfId="0" applyNumberFormat="1" applyFont="1" applyFill="1" applyBorder="1" applyAlignment="1" applyProtection="1">
      <alignment horizontal="center" vertical="center" wrapText="1"/>
      <protection/>
    </xf>
    <xf numFmtId="213" fontId="5" fillId="0" borderId="154" xfId="0" applyNumberFormat="1" applyFont="1" applyFill="1" applyBorder="1" applyAlignment="1" applyProtection="1">
      <alignment horizontal="center" vertical="center" wrapText="1"/>
      <protection/>
    </xf>
    <xf numFmtId="213" fontId="5" fillId="0" borderId="155" xfId="0" applyNumberFormat="1" applyFont="1" applyFill="1" applyBorder="1" applyAlignment="1" applyProtection="1">
      <alignment horizontal="center" vertical="center" wrapText="1"/>
      <protection/>
    </xf>
    <xf numFmtId="213" fontId="5" fillId="0" borderId="153" xfId="0" applyNumberFormat="1" applyFont="1" applyFill="1" applyBorder="1" applyAlignment="1" applyProtection="1">
      <alignment horizontal="center" vertical="center"/>
      <protection/>
    </xf>
    <xf numFmtId="213" fontId="5" fillId="0" borderId="154" xfId="0" applyNumberFormat="1" applyFont="1" applyFill="1" applyBorder="1" applyAlignment="1" applyProtection="1">
      <alignment horizontal="center" vertical="center"/>
      <protection/>
    </xf>
    <xf numFmtId="213" fontId="5" fillId="0" borderId="27" xfId="0" applyNumberFormat="1" applyFont="1" applyFill="1" applyBorder="1" applyAlignment="1" applyProtection="1">
      <alignment horizontal="center" vertical="center" textRotation="90" wrapText="1"/>
      <protection/>
    </xf>
    <xf numFmtId="213" fontId="5" fillId="0" borderId="160" xfId="0" applyNumberFormat="1" applyFont="1" applyFill="1" applyBorder="1" applyAlignment="1" applyProtection="1">
      <alignment horizontal="center" vertical="center" textRotation="90" wrapText="1"/>
      <protection/>
    </xf>
    <xf numFmtId="213" fontId="5" fillId="0" borderId="161" xfId="0" applyNumberFormat="1" applyFont="1" applyFill="1" applyBorder="1" applyAlignment="1" applyProtection="1">
      <alignment horizontal="center" vertical="center" textRotation="90" wrapText="1"/>
      <protection/>
    </xf>
    <xf numFmtId="213" fontId="5" fillId="0" borderId="33" xfId="0" applyNumberFormat="1" applyFont="1" applyFill="1" applyBorder="1" applyAlignment="1" applyProtection="1">
      <alignment horizontal="center" vertical="center"/>
      <protection/>
    </xf>
    <xf numFmtId="213" fontId="5" fillId="0" borderId="126" xfId="0" applyNumberFormat="1" applyFont="1" applyFill="1" applyBorder="1" applyAlignment="1" applyProtection="1">
      <alignment horizontal="center" vertical="center"/>
      <protection/>
    </xf>
    <xf numFmtId="213" fontId="5" fillId="0" borderId="129" xfId="0" applyNumberFormat="1" applyFont="1" applyFill="1" applyBorder="1" applyAlignment="1" applyProtection="1">
      <alignment horizontal="center" vertical="center"/>
      <protection/>
    </xf>
    <xf numFmtId="213" fontId="5" fillId="0" borderId="26" xfId="0" applyNumberFormat="1" applyFont="1" applyFill="1" applyBorder="1" applyAlignment="1" applyProtection="1">
      <alignment horizontal="center" vertical="center" textRotation="90" wrapText="1"/>
      <protection/>
    </xf>
    <xf numFmtId="213" fontId="9" fillId="0" borderId="135" xfId="0" applyNumberFormat="1" applyFont="1" applyFill="1" applyBorder="1" applyAlignment="1" applyProtection="1">
      <alignment horizontal="center" vertical="center"/>
      <protection/>
    </xf>
    <xf numFmtId="213" fontId="9" fillId="0" borderId="119" xfId="0" applyNumberFormat="1" applyFont="1" applyFill="1" applyBorder="1" applyAlignment="1" applyProtection="1">
      <alignment horizontal="center" vertical="center"/>
      <protection/>
    </xf>
    <xf numFmtId="213" fontId="9" fillId="0" borderId="136" xfId="0" applyNumberFormat="1" applyFont="1" applyFill="1" applyBorder="1" applyAlignment="1" applyProtection="1">
      <alignment horizontal="center" vertical="center"/>
      <protection/>
    </xf>
    <xf numFmtId="213" fontId="5" fillId="0" borderId="142" xfId="0" applyNumberFormat="1" applyFont="1" applyFill="1" applyBorder="1" applyAlignment="1" applyProtection="1">
      <alignment horizontal="center" vertical="center"/>
      <protection/>
    </xf>
    <xf numFmtId="213" fontId="5" fillId="0" borderId="163" xfId="0" applyNumberFormat="1" applyFont="1" applyFill="1" applyBorder="1" applyAlignment="1" applyProtection="1">
      <alignment horizontal="center" vertical="center"/>
      <protection/>
    </xf>
    <xf numFmtId="213" fontId="5" fillId="0" borderId="164" xfId="0" applyNumberFormat="1" applyFont="1" applyFill="1" applyBorder="1" applyAlignment="1" applyProtection="1">
      <alignment horizontal="center" vertical="center"/>
      <protection/>
    </xf>
    <xf numFmtId="213" fontId="5" fillId="0" borderId="165" xfId="0" applyNumberFormat="1" applyFont="1" applyFill="1" applyBorder="1" applyAlignment="1" applyProtection="1">
      <alignment horizontal="center" vertical="center"/>
      <protection/>
    </xf>
    <xf numFmtId="213" fontId="11" fillId="0" borderId="166" xfId="0" applyNumberFormat="1" applyFont="1" applyFill="1" applyBorder="1" applyAlignment="1" applyProtection="1">
      <alignment horizontal="center" vertical="center" textRotation="90" wrapText="1"/>
      <protection/>
    </xf>
    <xf numFmtId="213" fontId="11" fillId="0" borderId="79" xfId="0" applyNumberFormat="1" applyFont="1" applyFill="1" applyBorder="1" applyAlignment="1" applyProtection="1">
      <alignment horizontal="center" vertical="center" textRotation="90" wrapText="1"/>
      <protection/>
    </xf>
    <xf numFmtId="213" fontId="11" fillId="0" borderId="146" xfId="0" applyNumberFormat="1" applyFont="1" applyFill="1" applyBorder="1" applyAlignment="1" applyProtection="1">
      <alignment horizontal="center" vertical="center" textRotation="90" wrapText="1"/>
      <protection/>
    </xf>
    <xf numFmtId="213" fontId="11" fillId="0" borderId="23" xfId="0" applyNumberFormat="1" applyFont="1" applyFill="1" applyBorder="1" applyAlignment="1" applyProtection="1">
      <alignment horizontal="center" vertical="center" textRotation="90" wrapText="1"/>
      <protection/>
    </xf>
    <xf numFmtId="213" fontId="11" fillId="0" borderId="120" xfId="0" applyNumberFormat="1" applyFont="1" applyFill="1" applyBorder="1" applyAlignment="1" applyProtection="1">
      <alignment horizontal="center" vertical="center" textRotation="90" wrapText="1"/>
      <protection/>
    </xf>
    <xf numFmtId="213" fontId="11" fillId="0" borderId="77" xfId="0" applyNumberFormat="1" applyFont="1" applyFill="1" applyBorder="1" applyAlignment="1" applyProtection="1">
      <alignment horizontal="center" vertical="center" textRotation="90" wrapText="1"/>
      <protection/>
    </xf>
    <xf numFmtId="213" fontId="11" fillId="0" borderId="140" xfId="0" applyNumberFormat="1" applyFont="1" applyFill="1" applyBorder="1" applyAlignment="1" applyProtection="1">
      <alignment horizontal="center" vertical="center"/>
      <protection/>
    </xf>
    <xf numFmtId="213" fontId="11" fillId="0" borderId="141" xfId="0" applyNumberFormat="1" applyFont="1" applyFill="1" applyBorder="1" applyAlignment="1" applyProtection="1">
      <alignment horizontal="center" vertical="center"/>
      <protection/>
    </xf>
    <xf numFmtId="213" fontId="11" fillId="0" borderId="142" xfId="0" applyNumberFormat="1" applyFont="1" applyFill="1" applyBorder="1" applyAlignment="1" applyProtection="1">
      <alignment horizontal="center" vertical="center"/>
      <protection/>
    </xf>
    <xf numFmtId="213" fontId="11" fillId="0" borderId="157" xfId="0" applyNumberFormat="1" applyFont="1" applyFill="1" applyBorder="1" applyAlignment="1" applyProtection="1">
      <alignment horizontal="center" vertical="center"/>
      <protection/>
    </xf>
    <xf numFmtId="213" fontId="11" fillId="0" borderId="151" xfId="0" applyNumberFormat="1" applyFont="1" applyFill="1" applyBorder="1" applyAlignment="1" applyProtection="1">
      <alignment horizontal="center" vertical="center"/>
      <protection/>
    </xf>
    <xf numFmtId="213" fontId="11" fillId="0" borderId="17" xfId="0" applyNumberFormat="1" applyFont="1" applyFill="1" applyBorder="1" applyAlignment="1" applyProtection="1">
      <alignment horizontal="center" vertical="center"/>
      <protection/>
    </xf>
    <xf numFmtId="213" fontId="11" fillId="0" borderId="158" xfId="0" applyNumberFormat="1" applyFont="1" applyFill="1" applyBorder="1" applyAlignment="1" applyProtection="1">
      <alignment horizontal="center" vertical="center"/>
      <protection/>
    </xf>
    <xf numFmtId="213" fontId="11" fillId="0" borderId="145" xfId="0" applyNumberFormat="1" applyFont="1" applyFill="1" applyBorder="1" applyAlignment="1" applyProtection="1">
      <alignment horizontal="center" vertical="center"/>
      <protection/>
    </xf>
    <xf numFmtId="213" fontId="11" fillId="0" borderId="152" xfId="0" applyNumberFormat="1" applyFont="1" applyFill="1" applyBorder="1" applyAlignment="1" applyProtection="1">
      <alignment horizontal="center" vertical="center"/>
      <protection/>
    </xf>
    <xf numFmtId="213" fontId="11" fillId="0" borderId="26" xfId="0" applyNumberFormat="1" applyFont="1" applyFill="1" applyBorder="1" applyAlignment="1" applyProtection="1">
      <alignment horizontal="center" vertical="center"/>
      <protection/>
    </xf>
    <xf numFmtId="213" fontId="11" fillId="0" borderId="134" xfId="0" applyNumberFormat="1" applyFont="1" applyFill="1" applyBorder="1" applyAlignment="1" applyProtection="1">
      <alignment horizontal="center" vertical="center"/>
      <protection/>
    </xf>
    <xf numFmtId="213" fontId="11" fillId="0" borderId="163" xfId="0" applyNumberFormat="1" applyFont="1" applyFill="1" applyBorder="1" applyAlignment="1" applyProtection="1">
      <alignment horizontal="center" vertical="center"/>
      <protection/>
    </xf>
    <xf numFmtId="213" fontId="11" fillId="0" borderId="164" xfId="0" applyNumberFormat="1" applyFont="1" applyFill="1" applyBorder="1" applyAlignment="1" applyProtection="1">
      <alignment horizontal="center" vertical="center"/>
      <protection/>
    </xf>
    <xf numFmtId="213" fontId="11" fillId="0" borderId="133" xfId="0" applyNumberFormat="1" applyFont="1" applyFill="1" applyBorder="1" applyAlignment="1" applyProtection="1">
      <alignment horizontal="center" vertical="center" textRotation="90" wrapText="1"/>
      <protection/>
    </xf>
    <xf numFmtId="213" fontId="11" fillId="0" borderId="134" xfId="0" applyNumberFormat="1" applyFont="1" applyFill="1" applyBorder="1" applyAlignment="1" applyProtection="1">
      <alignment horizontal="center" vertical="center" textRotation="90" wrapText="1"/>
      <protection/>
    </xf>
    <xf numFmtId="213" fontId="11" fillId="0" borderId="26" xfId="0" applyNumberFormat="1" applyFont="1" applyFill="1" applyBorder="1" applyAlignment="1" applyProtection="1">
      <alignment horizontal="center" vertical="center" wrapText="1"/>
      <protection/>
    </xf>
    <xf numFmtId="213" fontId="11" fillId="0" borderId="167" xfId="0" applyNumberFormat="1" applyFont="1" applyFill="1" applyBorder="1" applyAlignment="1" applyProtection="1">
      <alignment horizontal="center" vertical="center" wrapText="1"/>
      <protection/>
    </xf>
    <xf numFmtId="213" fontId="11" fillId="0" borderId="33" xfId="0" applyNumberFormat="1" applyFont="1" applyFill="1" applyBorder="1" applyAlignment="1" applyProtection="1">
      <alignment horizontal="center" vertical="center" wrapText="1"/>
      <protection/>
    </xf>
    <xf numFmtId="213" fontId="11" fillId="0" borderId="126" xfId="0" applyNumberFormat="1" applyFont="1" applyFill="1" applyBorder="1" applyAlignment="1" applyProtection="1">
      <alignment horizontal="center" vertical="center" wrapText="1"/>
      <protection/>
    </xf>
    <xf numFmtId="213" fontId="11" fillId="0" borderId="129" xfId="0" applyNumberFormat="1" applyFont="1" applyFill="1" applyBorder="1" applyAlignment="1" applyProtection="1">
      <alignment horizontal="center" vertical="center" wrapText="1"/>
      <protection/>
    </xf>
    <xf numFmtId="213" fontId="11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137" xfId="0" applyNumberFormat="1" applyFont="1" applyFill="1" applyBorder="1" applyAlignment="1" applyProtection="1">
      <alignment horizontal="center" vertical="center" textRotation="90"/>
      <protection/>
    </xf>
    <xf numFmtId="0" fontId="11" fillId="0" borderId="138" xfId="0" applyNumberFormat="1" applyFont="1" applyFill="1" applyBorder="1" applyAlignment="1" applyProtection="1">
      <alignment horizontal="center" vertical="center" textRotation="90"/>
      <protection/>
    </xf>
    <xf numFmtId="0" fontId="11" fillId="0" borderId="139" xfId="0" applyNumberFormat="1" applyFont="1" applyFill="1" applyBorder="1" applyAlignment="1" applyProtection="1">
      <alignment horizontal="center" vertical="center" textRotation="90"/>
      <protection/>
    </xf>
    <xf numFmtId="213" fontId="11" fillId="0" borderId="147" xfId="0" applyNumberFormat="1" applyFont="1" applyFill="1" applyBorder="1" applyAlignment="1" applyProtection="1">
      <alignment horizontal="center" vertical="center" wrapText="1"/>
      <protection/>
    </xf>
    <xf numFmtId="213" fontId="11" fillId="0" borderId="120" xfId="0" applyNumberFormat="1" applyFont="1" applyFill="1" applyBorder="1" applyAlignment="1" applyProtection="1">
      <alignment horizontal="center" vertical="center" wrapText="1"/>
      <protection/>
    </xf>
    <xf numFmtId="213" fontId="11" fillId="0" borderId="77" xfId="0" applyNumberFormat="1" applyFont="1" applyFill="1" applyBorder="1" applyAlignment="1" applyProtection="1">
      <alignment horizontal="center" vertical="center" wrapText="1"/>
      <protection/>
    </xf>
    <xf numFmtId="0" fontId="11" fillId="0" borderId="143" xfId="0" applyNumberFormat="1" applyFont="1" applyFill="1" applyBorder="1" applyAlignment="1" applyProtection="1">
      <alignment horizontal="center" vertical="center" wrapText="1"/>
      <protection/>
    </xf>
    <xf numFmtId="0" fontId="11" fillId="0" borderId="144" xfId="0" applyNumberFormat="1" applyFont="1" applyFill="1" applyBorder="1" applyAlignment="1" applyProtection="1">
      <alignment horizontal="center" vertical="center" wrapText="1"/>
      <protection/>
    </xf>
    <xf numFmtId="0" fontId="11" fillId="0" borderId="112" xfId="0" applyNumberFormat="1" applyFont="1" applyFill="1" applyBorder="1" applyAlignment="1" applyProtection="1">
      <alignment horizontal="center" vertical="center" wrapText="1"/>
      <protection/>
    </xf>
    <xf numFmtId="0" fontId="11" fillId="0" borderId="134" xfId="0" applyNumberFormat="1" applyFont="1" applyFill="1" applyBorder="1" applyAlignment="1" applyProtection="1">
      <alignment horizontal="center" vertical="center" wrapText="1"/>
      <protection/>
    </xf>
    <xf numFmtId="0" fontId="11" fillId="0" borderId="145" xfId="0" applyNumberFormat="1" applyFont="1" applyFill="1" applyBorder="1" applyAlignment="1" applyProtection="1">
      <alignment horizontal="center" vertical="center" wrapText="1"/>
      <protection/>
    </xf>
    <xf numFmtId="0" fontId="11" fillId="0" borderId="146" xfId="0" applyNumberFormat="1" applyFont="1" applyFill="1" applyBorder="1" applyAlignment="1" applyProtection="1">
      <alignment horizontal="center" vertical="center" wrapText="1"/>
      <protection/>
    </xf>
    <xf numFmtId="213" fontId="11" fillId="33" borderId="49" xfId="0" applyNumberFormat="1" applyFont="1" applyFill="1" applyBorder="1" applyAlignment="1" applyProtection="1">
      <alignment horizontal="center" vertical="center" textRotation="90" wrapText="1"/>
      <protection/>
    </xf>
    <xf numFmtId="213" fontId="11" fillId="33" borderId="67" xfId="0" applyNumberFormat="1" applyFont="1" applyFill="1" applyBorder="1" applyAlignment="1" applyProtection="1">
      <alignment horizontal="center" vertical="center" textRotation="90" wrapText="1"/>
      <protection/>
    </xf>
    <xf numFmtId="213" fontId="11" fillId="33" borderId="156" xfId="0" applyNumberFormat="1" applyFont="1" applyFill="1" applyBorder="1" applyAlignment="1" applyProtection="1">
      <alignment horizontal="center" vertical="center" textRotation="90" wrapText="1"/>
      <protection/>
    </xf>
    <xf numFmtId="213" fontId="11" fillId="0" borderId="153" xfId="0" applyNumberFormat="1" applyFont="1" applyFill="1" applyBorder="1" applyAlignment="1" applyProtection="1">
      <alignment horizontal="center" vertical="center" wrapText="1"/>
      <protection/>
    </xf>
    <xf numFmtId="213" fontId="11" fillId="0" borderId="154" xfId="0" applyNumberFormat="1" applyFont="1" applyFill="1" applyBorder="1" applyAlignment="1" applyProtection="1">
      <alignment horizontal="center" vertical="center" wrapText="1"/>
      <protection/>
    </xf>
    <xf numFmtId="213" fontId="11" fillId="0" borderId="155" xfId="0" applyNumberFormat="1" applyFont="1" applyFill="1" applyBorder="1" applyAlignment="1" applyProtection="1">
      <alignment horizontal="center" vertical="center" wrapText="1"/>
      <protection/>
    </xf>
    <xf numFmtId="213" fontId="11" fillId="0" borderId="153" xfId="0" applyNumberFormat="1" applyFont="1" applyFill="1" applyBorder="1" applyAlignment="1" applyProtection="1">
      <alignment horizontal="center" vertical="center"/>
      <protection/>
    </xf>
    <xf numFmtId="213" fontId="11" fillId="0" borderId="154" xfId="0" applyNumberFormat="1" applyFont="1" applyFill="1" applyBorder="1" applyAlignment="1" applyProtection="1">
      <alignment horizontal="center" vertical="center"/>
      <protection/>
    </xf>
    <xf numFmtId="213" fontId="11" fillId="0" borderId="165" xfId="0" applyNumberFormat="1" applyFont="1" applyFill="1" applyBorder="1" applyAlignment="1" applyProtection="1">
      <alignment horizontal="center" vertical="center"/>
      <protection/>
    </xf>
    <xf numFmtId="213" fontId="11" fillId="0" borderId="27" xfId="0" applyNumberFormat="1" applyFont="1" applyFill="1" applyBorder="1" applyAlignment="1" applyProtection="1">
      <alignment horizontal="center" vertical="center" textRotation="90" wrapText="1"/>
      <protection/>
    </xf>
    <xf numFmtId="213" fontId="11" fillId="0" borderId="160" xfId="0" applyNumberFormat="1" applyFont="1" applyFill="1" applyBorder="1" applyAlignment="1" applyProtection="1">
      <alignment horizontal="center" vertical="center" textRotation="90" wrapText="1"/>
      <protection/>
    </xf>
    <xf numFmtId="213" fontId="11" fillId="0" borderId="161" xfId="0" applyNumberFormat="1" applyFont="1" applyFill="1" applyBorder="1" applyAlignment="1" applyProtection="1">
      <alignment horizontal="center" vertical="center" textRotation="90" wrapText="1"/>
      <protection/>
    </xf>
    <xf numFmtId="213" fontId="11" fillId="0" borderId="33" xfId="0" applyNumberFormat="1" applyFont="1" applyFill="1" applyBorder="1" applyAlignment="1" applyProtection="1">
      <alignment horizontal="center" vertical="center"/>
      <protection/>
    </xf>
    <xf numFmtId="213" fontId="11" fillId="0" borderId="126" xfId="0" applyNumberFormat="1" applyFont="1" applyFill="1" applyBorder="1" applyAlignment="1" applyProtection="1">
      <alignment horizontal="center" vertical="center"/>
      <protection/>
    </xf>
    <xf numFmtId="213" fontId="11" fillId="0" borderId="129" xfId="0" applyNumberFormat="1" applyFont="1" applyFill="1" applyBorder="1" applyAlignment="1" applyProtection="1">
      <alignment horizontal="center" vertical="center"/>
      <protection/>
    </xf>
    <xf numFmtId="213" fontId="11" fillId="0" borderId="26" xfId="0" applyNumberFormat="1" applyFont="1" applyFill="1" applyBorder="1" applyAlignment="1" applyProtection="1">
      <alignment horizontal="center" vertical="center" textRotation="90" wrapText="1"/>
      <protection/>
    </xf>
    <xf numFmtId="213" fontId="11" fillId="34" borderId="147" xfId="0" applyNumberFormat="1" applyFont="1" applyFill="1" applyBorder="1" applyAlignment="1" applyProtection="1">
      <alignment horizontal="center" vertical="center" wrapText="1"/>
      <protection/>
    </xf>
    <xf numFmtId="213" fontId="11" fillId="34" borderId="120" xfId="0" applyNumberFormat="1" applyFont="1" applyFill="1" applyBorder="1" applyAlignment="1" applyProtection="1">
      <alignment horizontal="center" vertical="center" wrapText="1"/>
      <protection/>
    </xf>
    <xf numFmtId="213" fontId="11" fillId="34" borderId="77" xfId="0" applyNumberFormat="1" applyFont="1" applyFill="1" applyBorder="1" applyAlignment="1" applyProtection="1">
      <alignment horizontal="center" vertical="center" wrapText="1"/>
      <protection/>
    </xf>
    <xf numFmtId="0" fontId="26" fillId="0" borderId="97" xfId="0" applyFont="1" applyFill="1" applyBorder="1" applyAlignment="1">
      <alignment horizontal="center" vertical="center" wrapText="1"/>
    </xf>
    <xf numFmtId="0" fontId="33" fillId="0" borderId="97" xfId="0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/>
    </xf>
    <xf numFmtId="198" fontId="26" fillId="0" borderId="0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26" fillId="0" borderId="33" xfId="0" applyFont="1" applyFill="1" applyBorder="1" applyAlignment="1" applyProtection="1">
      <alignment horizontal="right" vertical="center"/>
      <protection/>
    </xf>
    <xf numFmtId="0" fontId="26" fillId="0" borderId="126" xfId="0" applyFont="1" applyFill="1" applyBorder="1" applyAlignment="1" applyProtection="1">
      <alignment horizontal="right" vertical="center"/>
      <protection/>
    </xf>
    <xf numFmtId="0" fontId="26" fillId="0" borderId="26" xfId="0" applyFont="1" applyFill="1" applyBorder="1" applyAlignment="1" applyProtection="1">
      <alignment horizontal="right" vertical="center"/>
      <protection/>
    </xf>
    <xf numFmtId="0" fontId="26" fillId="0" borderId="151" xfId="0" applyFont="1" applyFill="1" applyBorder="1" applyAlignment="1" applyProtection="1">
      <alignment horizontal="right" vertical="center"/>
      <protection/>
    </xf>
    <xf numFmtId="198" fontId="26" fillId="0" borderId="10" xfId="0" applyNumberFormat="1" applyFont="1" applyFill="1" applyBorder="1" applyAlignment="1">
      <alignment horizontal="center" vertical="top" wrapText="1"/>
    </xf>
    <xf numFmtId="198" fontId="117" fillId="34" borderId="10" xfId="0" applyNumberFormat="1" applyFont="1" applyFill="1" applyBorder="1" applyAlignment="1">
      <alignment horizontal="center" vertical="top" wrapText="1"/>
    </xf>
    <xf numFmtId="0" fontId="118" fillId="34" borderId="10" xfId="0" applyFont="1" applyFill="1" applyBorder="1" applyAlignment="1">
      <alignment horizontal="center" vertical="top" wrapText="1"/>
    </xf>
    <xf numFmtId="0" fontId="25" fillId="13" borderId="65" xfId="0" applyFont="1" applyFill="1" applyBorder="1" applyAlignment="1">
      <alignment horizontal="center" vertical="center"/>
    </xf>
    <xf numFmtId="0" fontId="26" fillId="0" borderId="134" xfId="0" applyFont="1" applyFill="1" applyBorder="1" applyAlignment="1">
      <alignment horizontal="right" vertical="center"/>
    </xf>
    <xf numFmtId="0" fontId="26" fillId="0" borderId="145" xfId="0" applyFont="1" applyFill="1" applyBorder="1" applyAlignment="1">
      <alignment horizontal="right" vertical="center"/>
    </xf>
    <xf numFmtId="49" fontId="37" fillId="0" borderId="86" xfId="0" applyNumberFormat="1" applyFont="1" applyFill="1" applyBorder="1" applyAlignment="1" applyProtection="1">
      <alignment horizontal="center" vertical="center" wrapText="1"/>
      <protection/>
    </xf>
    <xf numFmtId="49" fontId="37" fillId="0" borderId="50" xfId="0" applyNumberFormat="1" applyFont="1" applyFill="1" applyBorder="1" applyAlignment="1" applyProtection="1">
      <alignment horizontal="center" vertical="center" wrapText="1"/>
      <protection/>
    </xf>
    <xf numFmtId="49" fontId="37" fillId="0" borderId="52" xfId="0" applyNumberFormat="1" applyFont="1" applyFill="1" applyBorder="1" applyAlignment="1" applyProtection="1">
      <alignment horizontal="center" vertical="center" wrapText="1"/>
      <protection/>
    </xf>
    <xf numFmtId="49" fontId="26" fillId="0" borderId="75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49" fontId="26" fillId="0" borderId="79" xfId="0" applyNumberFormat="1" applyFont="1" applyFill="1" applyBorder="1" applyAlignment="1" applyProtection="1">
      <alignment horizontal="center" vertical="center"/>
      <protection/>
    </xf>
    <xf numFmtId="49" fontId="37" fillId="0" borderId="135" xfId="0" applyNumberFormat="1" applyFont="1" applyFill="1" applyBorder="1" applyAlignment="1" applyProtection="1">
      <alignment horizontal="center" vertical="center" wrapText="1"/>
      <protection/>
    </xf>
    <xf numFmtId="49" fontId="37" fillId="0" borderId="119" xfId="0" applyNumberFormat="1" applyFont="1" applyFill="1" applyBorder="1" applyAlignment="1" applyProtection="1">
      <alignment horizontal="center" vertical="center" wrapText="1"/>
      <protection/>
    </xf>
    <xf numFmtId="49" fontId="37" fillId="0" borderId="136" xfId="0" applyNumberFormat="1" applyFont="1" applyFill="1" applyBorder="1" applyAlignment="1" applyProtection="1">
      <alignment horizontal="center" vertical="center" wrapText="1"/>
      <protection/>
    </xf>
    <xf numFmtId="213" fontId="26" fillId="0" borderId="85" xfId="0" applyNumberFormat="1" applyFont="1" applyFill="1" applyBorder="1" applyAlignment="1" applyProtection="1">
      <alignment horizontal="center" vertical="center" wrapText="1"/>
      <protection/>
    </xf>
    <xf numFmtId="213" fontId="26" fillId="0" borderId="109" xfId="0" applyNumberFormat="1" applyFont="1" applyFill="1" applyBorder="1" applyAlignment="1" applyProtection="1">
      <alignment horizontal="center" vertical="center" wrapText="1"/>
      <protection/>
    </xf>
    <xf numFmtId="0" fontId="6" fillId="0" borderId="86" xfId="54" applyFont="1" applyFill="1" applyBorder="1" applyAlignment="1">
      <alignment horizontal="center" vertical="center" wrapText="1"/>
      <protection/>
    </xf>
    <xf numFmtId="0" fontId="6" fillId="0" borderId="50" xfId="54" applyFont="1" applyFill="1" applyBorder="1" applyAlignment="1">
      <alignment horizontal="center" vertical="center" wrapText="1"/>
      <protection/>
    </xf>
    <xf numFmtId="0" fontId="36" fillId="0" borderId="75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115" xfId="0" applyFont="1" applyFill="1" applyBorder="1" applyAlignment="1">
      <alignment horizontal="center" vertical="center" wrapText="1"/>
    </xf>
    <xf numFmtId="0" fontId="26" fillId="37" borderId="135" xfId="0" applyFont="1" applyFill="1" applyBorder="1" applyAlignment="1">
      <alignment horizontal="center" vertical="center" wrapText="1"/>
    </xf>
    <xf numFmtId="0" fontId="26" fillId="37" borderId="119" xfId="0" applyFont="1" applyFill="1" applyBorder="1" applyAlignment="1">
      <alignment horizontal="center" vertical="center" wrapText="1"/>
    </xf>
    <xf numFmtId="0" fontId="26" fillId="37" borderId="136" xfId="0" applyFont="1" applyFill="1" applyBorder="1" applyAlignment="1">
      <alignment horizontal="center" vertical="center" wrapText="1"/>
    </xf>
    <xf numFmtId="0" fontId="26" fillId="0" borderId="86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26" fillId="0" borderId="85" xfId="0" applyFont="1" applyFill="1" applyBorder="1" applyAlignment="1">
      <alignment horizontal="center" vertical="center" wrapText="1"/>
    </xf>
    <xf numFmtId="0" fontId="26" fillId="0" borderId="171" xfId="0" applyFont="1" applyFill="1" applyBorder="1" applyAlignment="1">
      <alignment horizontal="center" vertical="center" wrapText="1"/>
    </xf>
    <xf numFmtId="0" fontId="26" fillId="0" borderId="172" xfId="0" applyFont="1" applyFill="1" applyBorder="1" applyAlignment="1">
      <alignment horizontal="center" vertical="center" wrapText="1"/>
    </xf>
    <xf numFmtId="0" fontId="26" fillId="0" borderId="173" xfId="0" applyFont="1" applyFill="1" applyBorder="1" applyAlignment="1">
      <alignment horizontal="center" vertical="center" wrapText="1"/>
    </xf>
    <xf numFmtId="49" fontId="36" fillId="0" borderId="159" xfId="0" applyNumberFormat="1" applyFont="1" applyFill="1" applyBorder="1" applyAlignment="1">
      <alignment horizontal="center" vertical="center" wrapText="1"/>
    </xf>
    <xf numFmtId="49" fontId="36" fillId="0" borderId="144" xfId="0" applyNumberFormat="1" applyFont="1" applyFill="1" applyBorder="1" applyAlignment="1">
      <alignment horizontal="center" vertical="center" wrapText="1"/>
    </xf>
    <xf numFmtId="49" fontId="36" fillId="0" borderId="162" xfId="0" applyNumberFormat="1" applyFont="1" applyFill="1" applyBorder="1" applyAlignment="1">
      <alignment horizontal="center" vertical="center" wrapText="1"/>
    </xf>
    <xf numFmtId="0" fontId="26" fillId="0" borderId="109" xfId="0" applyFont="1" applyFill="1" applyBorder="1" applyAlignment="1">
      <alignment horizontal="center" vertical="center" wrapText="1"/>
    </xf>
    <xf numFmtId="0" fontId="26" fillId="0" borderId="108" xfId="0" applyFont="1" applyFill="1" applyBorder="1" applyAlignment="1">
      <alignment horizontal="center" vertical="center" wrapText="1"/>
    </xf>
    <xf numFmtId="49" fontId="26" fillId="0" borderId="168" xfId="0" applyNumberFormat="1" applyFont="1" applyFill="1" applyBorder="1" applyAlignment="1" applyProtection="1">
      <alignment horizontal="center" vertical="center"/>
      <protection/>
    </xf>
    <xf numFmtId="49" fontId="26" fillId="0" borderId="169" xfId="0" applyNumberFormat="1" applyFont="1" applyFill="1" applyBorder="1" applyAlignment="1" applyProtection="1">
      <alignment horizontal="center" vertical="center"/>
      <protection/>
    </xf>
    <xf numFmtId="49" fontId="26" fillId="0" borderId="170" xfId="0" applyNumberFormat="1" applyFont="1" applyFill="1" applyBorder="1" applyAlignment="1" applyProtection="1">
      <alignment horizontal="center" vertical="center"/>
      <protection/>
    </xf>
    <xf numFmtId="49" fontId="36" fillId="0" borderId="70" xfId="0" applyNumberFormat="1" applyFont="1" applyFill="1" applyBorder="1" applyAlignment="1" applyProtection="1">
      <alignment horizontal="center" vertical="center" wrapText="1"/>
      <protection/>
    </xf>
    <xf numFmtId="49" fontId="36" fillId="0" borderId="96" xfId="0" applyNumberFormat="1" applyFont="1" applyFill="1" applyBorder="1" applyAlignment="1" applyProtection="1">
      <alignment horizontal="center" vertical="center" wrapText="1"/>
      <protection/>
    </xf>
    <xf numFmtId="49" fontId="36" fillId="0" borderId="83" xfId="0" applyNumberFormat="1" applyFont="1" applyFill="1" applyBorder="1" applyAlignment="1" applyProtection="1">
      <alignment horizontal="center" vertical="center" wrapText="1"/>
      <protection/>
    </xf>
    <xf numFmtId="49" fontId="36" fillId="0" borderId="116" xfId="0" applyNumberFormat="1" applyFont="1" applyFill="1" applyBorder="1" applyAlignment="1" applyProtection="1">
      <alignment horizontal="center" vertical="center" wrapText="1"/>
      <protection/>
    </xf>
    <xf numFmtId="0" fontId="26" fillId="0" borderId="159" xfId="0" applyFont="1" applyFill="1" applyBorder="1" applyAlignment="1">
      <alignment horizontal="center" vertical="center" wrapText="1"/>
    </xf>
    <xf numFmtId="0" fontId="26" fillId="0" borderId="144" xfId="0" applyFont="1" applyFill="1" applyBorder="1" applyAlignment="1">
      <alignment horizontal="center" vertical="center" wrapText="1"/>
    </xf>
    <xf numFmtId="0" fontId="26" fillId="0" borderId="112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center" wrapText="1"/>
    </xf>
    <xf numFmtId="0" fontId="26" fillId="0" borderId="135" xfId="0" applyFont="1" applyFill="1" applyBorder="1" applyAlignment="1">
      <alignment horizontal="center" vertical="center" wrapText="1"/>
    </xf>
    <xf numFmtId="0" fontId="0" fillId="0" borderId="119" xfId="0" applyFill="1" applyBorder="1" applyAlignment="1">
      <alignment horizontal="center" vertical="center" wrapText="1"/>
    </xf>
    <xf numFmtId="0" fontId="0" fillId="0" borderId="136" xfId="0" applyFill="1" applyBorder="1" applyAlignment="1">
      <alignment horizontal="center" vertical="center" wrapText="1"/>
    </xf>
    <xf numFmtId="0" fontId="0" fillId="0" borderId="85" xfId="0" applyFill="1" applyBorder="1" applyAlignment="1">
      <alignment horizontal="center" vertical="center" wrapText="1"/>
    </xf>
    <xf numFmtId="0" fontId="0" fillId="0" borderId="109" xfId="0" applyFill="1" applyBorder="1" applyAlignment="1">
      <alignment horizontal="center" vertical="center" wrapText="1"/>
    </xf>
    <xf numFmtId="0" fontId="0" fillId="0" borderId="108" xfId="0" applyFill="1" applyBorder="1" applyAlignment="1">
      <alignment horizontal="center" vertical="center" wrapText="1"/>
    </xf>
    <xf numFmtId="0" fontId="36" fillId="0" borderId="86" xfId="0" applyNumberFormat="1" applyFont="1" applyFill="1" applyBorder="1" applyAlignment="1" applyProtection="1">
      <alignment horizontal="center" vertical="center"/>
      <protection/>
    </xf>
    <xf numFmtId="0" fontId="36" fillId="0" borderId="50" xfId="0" applyNumberFormat="1" applyFont="1" applyFill="1" applyBorder="1" applyAlignment="1" applyProtection="1">
      <alignment horizontal="center" vertical="center"/>
      <protection/>
    </xf>
    <xf numFmtId="0" fontId="36" fillId="0" borderId="52" xfId="0" applyNumberFormat="1" applyFont="1" applyFill="1" applyBorder="1" applyAlignment="1" applyProtection="1">
      <alignment horizontal="center" vertical="center"/>
      <protection/>
    </xf>
    <xf numFmtId="213" fontId="2" fillId="0" borderId="32" xfId="0" applyNumberFormat="1" applyFont="1" applyFill="1" applyBorder="1" applyAlignment="1" applyProtection="1">
      <alignment horizontal="center" vertical="center" textRotation="90" wrapText="1"/>
      <protection/>
    </xf>
    <xf numFmtId="213" fontId="2" fillId="0" borderId="67" xfId="0" applyNumberFormat="1" applyFont="1" applyFill="1" applyBorder="1" applyAlignment="1" applyProtection="1">
      <alignment horizontal="center" vertical="center" textRotation="90" wrapText="1"/>
      <protection/>
    </xf>
    <xf numFmtId="213" fontId="2" fillId="0" borderId="156" xfId="0" applyNumberFormat="1" applyFont="1" applyFill="1" applyBorder="1" applyAlignment="1" applyProtection="1">
      <alignment horizontal="center" vertical="center" textRotation="90" wrapText="1"/>
      <protection/>
    </xf>
    <xf numFmtId="213" fontId="2" fillId="0" borderId="24" xfId="0" applyNumberFormat="1" applyFont="1" applyFill="1" applyBorder="1" applyAlignment="1" applyProtection="1">
      <alignment horizontal="center" vertical="center" textRotation="90" wrapText="1"/>
      <protection/>
    </xf>
    <xf numFmtId="213" fontId="2" fillId="0" borderId="174" xfId="0" applyNumberFormat="1" applyFont="1" applyFill="1" applyBorder="1" applyAlignment="1" applyProtection="1">
      <alignment horizontal="center" vertical="center" textRotation="90" wrapText="1"/>
      <protection/>
    </xf>
    <xf numFmtId="213" fontId="2" fillId="0" borderId="175" xfId="0" applyNumberFormat="1" applyFont="1" applyFill="1" applyBorder="1" applyAlignment="1" applyProtection="1">
      <alignment horizontal="center" vertical="center" textRotation="90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41"/>
  <sheetViews>
    <sheetView view="pageBreakPreview" zoomScale="55" zoomScaleNormal="50" zoomScaleSheetLayoutView="55" zoomScalePageLayoutView="0" workbookViewId="0" topLeftCell="A10">
      <selection activeCell="U15" sqref="U15"/>
    </sheetView>
  </sheetViews>
  <sheetFormatPr defaultColWidth="3.25390625" defaultRowHeight="12.75"/>
  <cols>
    <col min="1" max="1" width="5.00390625" style="1" customWidth="1"/>
    <col min="2" max="2" width="3.25390625" style="1" customWidth="1"/>
    <col min="3" max="3" width="3.375" style="1" customWidth="1"/>
    <col min="4" max="4" width="4.375" style="1" customWidth="1"/>
    <col min="5" max="5" width="6.125" style="1" customWidth="1"/>
    <col min="6" max="6" width="4.625" style="1" customWidth="1"/>
    <col min="7" max="7" width="8.625" style="1" customWidth="1"/>
    <col min="8" max="8" width="8.25390625" style="1" customWidth="1"/>
    <col min="9" max="9" width="7.375" style="1" customWidth="1"/>
    <col min="10" max="10" width="4.875" style="1" customWidth="1"/>
    <col min="11" max="11" width="4.625" style="1" customWidth="1"/>
    <col min="12" max="12" width="4.875" style="1" customWidth="1"/>
    <col min="13" max="13" width="4.375" style="1" customWidth="1"/>
    <col min="14" max="14" width="6.00390625" style="1" customWidth="1"/>
    <col min="15" max="15" width="6.875" style="1" customWidth="1"/>
    <col min="16" max="16" width="6.125" style="1" customWidth="1"/>
    <col min="17" max="17" width="3.875" style="1" customWidth="1"/>
    <col min="18" max="21" width="4.25390625" style="1" bestFit="1" customWidth="1"/>
    <col min="22" max="22" width="6.25390625" style="1" customWidth="1"/>
    <col min="23" max="23" width="6.125" style="1" customWidth="1"/>
    <col min="24" max="24" width="5.875" style="1" customWidth="1"/>
    <col min="25" max="25" width="6.25390625" style="1" customWidth="1"/>
    <col min="26" max="30" width="6.125" style="1" bestFit="1" customWidth="1"/>
    <col min="31" max="31" width="7.625" style="1" customWidth="1"/>
    <col min="32" max="34" width="8.125" style="1" customWidth="1"/>
    <col min="35" max="35" width="7.375" style="1" customWidth="1"/>
    <col min="36" max="37" width="8.00390625" style="1" bestFit="1" customWidth="1"/>
    <col min="38" max="38" width="7.375" style="1" customWidth="1"/>
    <col min="39" max="39" width="7.75390625" style="1" customWidth="1"/>
    <col min="40" max="41" width="8.00390625" style="1" bestFit="1" customWidth="1"/>
    <col min="42" max="42" width="5.75390625" style="1" customWidth="1"/>
    <col min="43" max="43" width="4.00390625" style="1" customWidth="1"/>
    <col min="44" max="44" width="5.625" style="1" bestFit="1" customWidth="1"/>
    <col min="45" max="45" width="4.625" style="1" customWidth="1"/>
    <col min="46" max="47" width="4.25390625" style="1" bestFit="1" customWidth="1"/>
    <col min="48" max="48" width="4.625" style="1" customWidth="1"/>
    <col min="49" max="49" width="4.00390625" style="1" customWidth="1"/>
    <col min="50" max="53" width="4.25390625" style="1" bestFit="1" customWidth="1"/>
    <col min="54" max="16384" width="3.25390625" style="1" customWidth="1"/>
  </cols>
  <sheetData>
    <row r="1" spans="1:63" ht="30">
      <c r="A1" s="2656"/>
      <c r="B1" s="2656"/>
      <c r="C1" s="2656"/>
      <c r="D1" s="2656"/>
      <c r="E1" s="2656"/>
      <c r="F1" s="2656"/>
      <c r="G1" s="2656"/>
      <c r="H1" s="2656"/>
      <c r="I1" s="2656"/>
      <c r="J1" s="2656"/>
      <c r="K1" s="2656"/>
      <c r="L1" s="2656"/>
      <c r="M1" s="2656"/>
      <c r="N1" s="2656"/>
      <c r="O1" s="2656"/>
      <c r="P1" s="2657" t="s">
        <v>97</v>
      </c>
      <c r="Q1" s="2657"/>
      <c r="R1" s="2657"/>
      <c r="S1" s="2657"/>
      <c r="T1" s="2657"/>
      <c r="U1" s="2657"/>
      <c r="V1" s="2657"/>
      <c r="W1" s="2657"/>
      <c r="X1" s="2657"/>
      <c r="Y1" s="2657"/>
      <c r="Z1" s="2657"/>
      <c r="AA1" s="2657"/>
      <c r="AB1" s="2657"/>
      <c r="AC1" s="2657"/>
      <c r="AD1" s="2657"/>
      <c r="AE1" s="2657"/>
      <c r="AF1" s="2657"/>
      <c r="AG1" s="2657"/>
      <c r="AH1" s="2657"/>
      <c r="AI1" s="2657"/>
      <c r="AJ1" s="2657"/>
      <c r="AK1" s="2657"/>
      <c r="AL1" s="2657"/>
      <c r="AM1" s="2657"/>
      <c r="AN1" s="2657"/>
      <c r="AO1" s="2658"/>
      <c r="AP1" s="2658"/>
      <c r="AQ1" s="2658"/>
      <c r="AR1" s="2658"/>
      <c r="AS1" s="2658"/>
      <c r="AT1" s="2658"/>
      <c r="AU1" s="2658"/>
      <c r="AV1" s="2658"/>
      <c r="AW1" s="2658"/>
      <c r="AX1" s="2658"/>
      <c r="AY1" s="2658"/>
      <c r="AZ1" s="2658"/>
      <c r="BA1" s="2658"/>
      <c r="BB1" s="29"/>
      <c r="BC1" s="30"/>
      <c r="BD1" s="30"/>
      <c r="BE1" s="30"/>
      <c r="BF1" s="30"/>
      <c r="BG1" s="30"/>
      <c r="BH1" s="30"/>
      <c r="BI1" s="30"/>
      <c r="BJ1" s="30"/>
      <c r="BK1" s="30"/>
    </row>
    <row r="2" spans="1:63" ht="25.5" customHeight="1">
      <c r="A2" s="2659" t="s">
        <v>329</v>
      </c>
      <c r="B2" s="2659"/>
      <c r="C2" s="2659"/>
      <c r="D2" s="2659"/>
      <c r="E2" s="2659"/>
      <c r="F2" s="2659"/>
      <c r="G2" s="2659"/>
      <c r="H2" s="2659"/>
      <c r="I2" s="2659"/>
      <c r="J2" s="2659"/>
      <c r="K2" s="2659"/>
      <c r="L2" s="2659"/>
      <c r="M2" s="2659"/>
      <c r="N2" s="2659"/>
      <c r="O2" s="2659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658"/>
      <c r="AP2" s="2658"/>
      <c r="AQ2" s="2658"/>
      <c r="AR2" s="2658"/>
      <c r="AS2" s="2658"/>
      <c r="AT2" s="2658"/>
      <c r="AU2" s="2658"/>
      <c r="AV2" s="2658"/>
      <c r="AW2" s="2658"/>
      <c r="AX2" s="2658"/>
      <c r="AY2" s="2658"/>
      <c r="AZ2" s="2658"/>
      <c r="BA2" s="2658"/>
      <c r="BB2" s="29"/>
      <c r="BC2" s="30"/>
      <c r="BD2" s="30"/>
      <c r="BE2" s="30"/>
      <c r="BF2" s="30"/>
      <c r="BG2" s="30"/>
      <c r="BH2" s="30"/>
      <c r="BI2" s="30"/>
      <c r="BJ2" s="30"/>
      <c r="BK2" s="30"/>
    </row>
    <row r="3" spans="1:63" ht="30.75">
      <c r="A3" s="2659" t="s">
        <v>324</v>
      </c>
      <c r="B3" s="2659"/>
      <c r="C3" s="2659"/>
      <c r="D3" s="2659"/>
      <c r="E3" s="2659"/>
      <c r="F3" s="2659"/>
      <c r="G3" s="2659"/>
      <c r="H3" s="2659"/>
      <c r="I3" s="2659"/>
      <c r="J3" s="2659"/>
      <c r="K3" s="2659"/>
      <c r="L3" s="2659"/>
      <c r="M3" s="2659"/>
      <c r="N3" s="2659"/>
      <c r="O3" s="2659"/>
      <c r="P3" s="2660" t="s">
        <v>15</v>
      </c>
      <c r="Q3" s="2660"/>
      <c r="R3" s="2660"/>
      <c r="S3" s="2660"/>
      <c r="T3" s="2660"/>
      <c r="U3" s="2660"/>
      <c r="V3" s="2660"/>
      <c r="W3" s="2660"/>
      <c r="X3" s="2660"/>
      <c r="Y3" s="2660"/>
      <c r="Z3" s="2660"/>
      <c r="AA3" s="2660"/>
      <c r="AB3" s="2660"/>
      <c r="AC3" s="2660"/>
      <c r="AD3" s="2660"/>
      <c r="AE3" s="2660"/>
      <c r="AF3" s="2660"/>
      <c r="AG3" s="2660"/>
      <c r="AH3" s="2660"/>
      <c r="AI3" s="2660"/>
      <c r="AJ3" s="2660"/>
      <c r="AK3" s="2660"/>
      <c r="AL3" s="2660"/>
      <c r="AM3" s="2660"/>
      <c r="AN3" s="2660"/>
      <c r="AO3" s="2658"/>
      <c r="AP3" s="2658"/>
      <c r="AQ3" s="2658"/>
      <c r="AR3" s="2658"/>
      <c r="AS3" s="2658"/>
      <c r="AT3" s="2658"/>
      <c r="AU3" s="2658"/>
      <c r="AV3" s="2658"/>
      <c r="AW3" s="2658"/>
      <c r="AX3" s="2658"/>
      <c r="AY3" s="2658"/>
      <c r="AZ3" s="2658"/>
      <c r="BA3" s="2658"/>
      <c r="BB3" s="29"/>
      <c r="BC3" s="30"/>
      <c r="BD3" s="30"/>
      <c r="BE3" s="30"/>
      <c r="BF3" s="30"/>
      <c r="BG3" s="30"/>
      <c r="BH3" s="30"/>
      <c r="BI3" s="30"/>
      <c r="BJ3" s="30"/>
      <c r="BK3" s="30"/>
    </row>
    <row r="4" spans="1:63" ht="27.75">
      <c r="A4" s="2659" t="s">
        <v>383</v>
      </c>
      <c r="B4" s="2659"/>
      <c r="C4" s="2659"/>
      <c r="D4" s="2659"/>
      <c r="E4" s="2659"/>
      <c r="F4" s="2659"/>
      <c r="G4" s="2659"/>
      <c r="H4" s="2659"/>
      <c r="I4" s="2659"/>
      <c r="J4" s="2659"/>
      <c r="K4" s="2659"/>
      <c r="L4" s="2659"/>
      <c r="M4" s="2659"/>
      <c r="N4" s="2659"/>
      <c r="O4" s="2659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661" t="s">
        <v>310</v>
      </c>
      <c r="AO4" s="2661"/>
      <c r="AP4" s="2661"/>
      <c r="AQ4" s="2661"/>
      <c r="AR4" s="2661"/>
      <c r="AS4" s="2661"/>
      <c r="AT4" s="2661"/>
      <c r="AU4" s="2661"/>
      <c r="AV4" s="2661"/>
      <c r="AW4" s="2661"/>
      <c r="AX4" s="2661"/>
      <c r="AY4" s="2661"/>
      <c r="AZ4" s="2661"/>
      <c r="BA4" s="2661"/>
      <c r="BB4" s="29"/>
      <c r="BC4" s="30"/>
      <c r="BD4" s="30"/>
      <c r="BE4" s="30"/>
      <c r="BF4" s="30"/>
      <c r="BG4" s="30"/>
      <c r="BH4" s="30"/>
      <c r="BI4" s="30"/>
      <c r="BJ4" s="30"/>
      <c r="BK4" s="30"/>
    </row>
    <row r="5" spans="1:63" s="4" customFormat="1" ht="30" customHeight="1">
      <c r="A5" s="2662" t="s">
        <v>384</v>
      </c>
      <c r="B5" s="2662"/>
      <c r="C5" s="2662"/>
      <c r="D5" s="2662"/>
      <c r="E5" s="2662"/>
      <c r="F5" s="2662"/>
      <c r="G5" s="2662"/>
      <c r="H5" s="2662"/>
      <c r="I5" s="2662"/>
      <c r="J5" s="2662"/>
      <c r="K5" s="2662"/>
      <c r="L5" s="2662"/>
      <c r="M5" s="2662"/>
      <c r="N5" s="2662"/>
      <c r="O5" s="2662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661"/>
      <c r="AO5" s="2661"/>
      <c r="AP5" s="2661"/>
      <c r="AQ5" s="2661"/>
      <c r="AR5" s="2661"/>
      <c r="AS5" s="2661"/>
      <c r="AT5" s="2661"/>
      <c r="AU5" s="2661"/>
      <c r="AV5" s="2661"/>
      <c r="AW5" s="2661"/>
      <c r="AX5" s="2661"/>
      <c r="AY5" s="2661"/>
      <c r="AZ5" s="2661"/>
      <c r="BA5" s="2661"/>
      <c r="BB5" s="29"/>
      <c r="BC5" s="31"/>
      <c r="BD5" s="31"/>
      <c r="BE5" s="31"/>
      <c r="BF5" s="31"/>
      <c r="BG5" s="31"/>
      <c r="BH5" s="31"/>
      <c r="BI5" s="31"/>
      <c r="BJ5" s="31"/>
      <c r="BK5" s="31"/>
    </row>
    <row r="6" spans="1:63" s="4" customFormat="1" ht="18.75" customHeight="1">
      <c r="A6" s="1111"/>
      <c r="B6" s="1111"/>
      <c r="C6" s="1111"/>
      <c r="D6" s="1111"/>
      <c r="E6" s="1111"/>
      <c r="F6" s="1111"/>
      <c r="G6" s="1111"/>
      <c r="H6" s="1111"/>
      <c r="I6" s="1111"/>
      <c r="J6" s="1111"/>
      <c r="K6" s="1111"/>
      <c r="L6" s="1111"/>
      <c r="M6" s="1111"/>
      <c r="N6" s="1111"/>
      <c r="O6" s="1111"/>
      <c r="P6" s="2663"/>
      <c r="Q6" s="2663"/>
      <c r="R6" s="2663"/>
      <c r="S6" s="2663"/>
      <c r="T6" s="2663"/>
      <c r="U6" s="2663"/>
      <c r="V6" s="2663"/>
      <c r="W6" s="2663"/>
      <c r="X6" s="2663"/>
      <c r="Y6" s="2663"/>
      <c r="Z6" s="2663"/>
      <c r="AA6" s="2663"/>
      <c r="AB6" s="2663"/>
      <c r="AC6" s="2663"/>
      <c r="AD6" s="2663"/>
      <c r="AE6" s="2663"/>
      <c r="AF6" s="2663"/>
      <c r="AG6" s="2663"/>
      <c r="AH6" s="2663"/>
      <c r="AI6" s="2663"/>
      <c r="AJ6" s="2663"/>
      <c r="AK6" s="2663"/>
      <c r="AL6" s="2663"/>
      <c r="AM6" s="2663"/>
      <c r="AN6" s="2663"/>
      <c r="AO6" s="2664"/>
      <c r="AP6" s="2664"/>
      <c r="AQ6" s="2664"/>
      <c r="AR6" s="2664"/>
      <c r="AS6" s="2664"/>
      <c r="AT6" s="2664"/>
      <c r="AU6" s="2664"/>
      <c r="AV6" s="2664"/>
      <c r="AW6" s="2664"/>
      <c r="AX6" s="2664"/>
      <c r="AY6" s="2664"/>
      <c r="AZ6" s="2664"/>
      <c r="BA6" s="2664"/>
      <c r="BB6" s="29"/>
      <c r="BC6" s="31"/>
      <c r="BD6" s="31"/>
      <c r="BE6" s="31"/>
      <c r="BF6" s="31"/>
      <c r="BG6" s="31"/>
      <c r="BH6" s="31"/>
      <c r="BI6" s="31"/>
      <c r="BJ6" s="31"/>
      <c r="BK6" s="31"/>
    </row>
    <row r="7" spans="1:63" s="4" customFormat="1" ht="27.75">
      <c r="A7" s="2659" t="s">
        <v>330</v>
      </c>
      <c r="B7" s="2659"/>
      <c r="C7" s="2659"/>
      <c r="D7" s="2659"/>
      <c r="E7" s="2659"/>
      <c r="F7" s="2659"/>
      <c r="G7" s="2659"/>
      <c r="H7" s="2659"/>
      <c r="I7" s="2659"/>
      <c r="J7" s="2659"/>
      <c r="K7" s="2659"/>
      <c r="L7" s="2659"/>
      <c r="M7" s="2659"/>
      <c r="N7" s="2659"/>
      <c r="O7" s="2659"/>
      <c r="P7" s="2665" t="s">
        <v>98</v>
      </c>
      <c r="Q7" s="2665"/>
      <c r="R7" s="2665"/>
      <c r="S7" s="2665"/>
      <c r="T7" s="2665"/>
      <c r="U7" s="2665"/>
      <c r="V7" s="2665"/>
      <c r="W7" s="2665"/>
      <c r="X7" s="2665"/>
      <c r="Y7" s="2665"/>
      <c r="Z7" s="2665"/>
      <c r="AA7" s="2665"/>
      <c r="AB7" s="2665"/>
      <c r="AC7" s="2665"/>
      <c r="AD7" s="2665"/>
      <c r="AE7" s="2665"/>
      <c r="AF7" s="2665"/>
      <c r="AG7" s="2665"/>
      <c r="AH7" s="2665"/>
      <c r="AI7" s="2665"/>
      <c r="AJ7" s="2665"/>
      <c r="AK7" s="2665"/>
      <c r="AL7" s="2665"/>
      <c r="AM7" s="2665"/>
      <c r="AN7" s="2666" t="s">
        <v>99</v>
      </c>
      <c r="AO7" s="2666"/>
      <c r="AP7" s="2666"/>
      <c r="AQ7" s="2666"/>
      <c r="AR7" s="2666"/>
      <c r="AS7" s="2666"/>
      <c r="AT7" s="2666"/>
      <c r="AU7" s="2666"/>
      <c r="AV7" s="2666"/>
      <c r="AW7" s="2666"/>
      <c r="AX7" s="2666"/>
      <c r="AY7" s="2666"/>
      <c r="AZ7" s="2666"/>
      <c r="BA7" s="2666"/>
      <c r="BB7" s="32"/>
      <c r="BC7" s="31"/>
      <c r="BD7" s="31"/>
      <c r="BE7" s="31"/>
      <c r="BF7" s="31"/>
      <c r="BG7" s="31"/>
      <c r="BH7" s="31"/>
      <c r="BI7" s="31"/>
      <c r="BJ7" s="31"/>
      <c r="BK7" s="31"/>
    </row>
    <row r="8" spans="1:63" s="4" customFormat="1" ht="27.75">
      <c r="A8" s="2659" t="s">
        <v>331</v>
      </c>
      <c r="B8" s="2659"/>
      <c r="C8" s="2659"/>
      <c r="D8" s="2659"/>
      <c r="E8" s="2659"/>
      <c r="F8" s="2659"/>
      <c r="G8" s="2659"/>
      <c r="H8" s="2659"/>
      <c r="I8" s="2659"/>
      <c r="J8" s="2659"/>
      <c r="K8" s="2659"/>
      <c r="L8" s="2659"/>
      <c r="M8" s="2659"/>
      <c r="N8" s="2659"/>
      <c r="O8" s="2659"/>
      <c r="P8" s="2667" t="s">
        <v>100</v>
      </c>
      <c r="Q8" s="2667"/>
      <c r="R8" s="2667"/>
      <c r="S8" s="2667"/>
      <c r="T8" s="2667"/>
      <c r="U8" s="2667"/>
      <c r="V8" s="2667"/>
      <c r="W8" s="2667"/>
      <c r="X8" s="2667"/>
      <c r="Y8" s="2667"/>
      <c r="Z8" s="2667"/>
      <c r="AA8" s="2667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34"/>
      <c r="BC8" s="31"/>
      <c r="BD8" s="31"/>
      <c r="BE8" s="31"/>
      <c r="BF8" s="31"/>
      <c r="BG8" s="31"/>
      <c r="BH8" s="31"/>
      <c r="BI8" s="31"/>
      <c r="BJ8" s="31"/>
      <c r="BK8" s="31"/>
    </row>
    <row r="9" spans="1:63" s="4" customFormat="1" ht="26.25">
      <c r="A9" s="2656"/>
      <c r="B9" s="2656"/>
      <c r="C9" s="2656"/>
      <c r="D9" s="2656"/>
      <c r="E9" s="2656"/>
      <c r="F9" s="2656"/>
      <c r="G9" s="2656"/>
      <c r="H9" s="2656"/>
      <c r="I9" s="2656"/>
      <c r="J9" s="2656"/>
      <c r="K9" s="2656"/>
      <c r="L9" s="2656"/>
      <c r="M9" s="2656"/>
      <c r="N9" s="2656"/>
      <c r="O9" s="2656"/>
      <c r="P9" s="2667" t="s">
        <v>204</v>
      </c>
      <c r="Q9" s="2667"/>
      <c r="R9" s="2667"/>
      <c r="S9" s="2667"/>
      <c r="T9" s="2667"/>
      <c r="U9" s="2667"/>
      <c r="V9" s="2667"/>
      <c r="W9" s="2667"/>
      <c r="X9" s="2667"/>
      <c r="Y9" s="2667"/>
      <c r="Z9" s="2667"/>
      <c r="AA9" s="2667"/>
      <c r="AB9" s="2667"/>
      <c r="AC9" s="2667"/>
      <c r="AD9" s="2667"/>
      <c r="AE9" s="2667"/>
      <c r="AF9" s="2667"/>
      <c r="AG9" s="2667"/>
      <c r="AH9" s="2667"/>
      <c r="AI9" s="2667"/>
      <c r="AJ9" s="2667"/>
      <c r="AK9" s="2667"/>
      <c r="AL9" s="25"/>
      <c r="AM9" s="25"/>
      <c r="AN9" s="2668" t="s">
        <v>101</v>
      </c>
      <c r="AO9" s="2668"/>
      <c r="AP9" s="2668"/>
      <c r="AQ9" s="2668"/>
      <c r="AR9" s="2668"/>
      <c r="AS9" s="2668"/>
      <c r="AT9" s="2668"/>
      <c r="AU9" s="2668"/>
      <c r="AV9" s="2668"/>
      <c r="AW9" s="2668"/>
      <c r="AX9" s="2668"/>
      <c r="AY9" s="2668"/>
      <c r="AZ9" s="2668"/>
      <c r="BA9" s="2668"/>
      <c r="BB9" s="33"/>
      <c r="BC9" s="31"/>
      <c r="BD9" s="31"/>
      <c r="BE9" s="31"/>
      <c r="BF9" s="31"/>
      <c r="BG9" s="31"/>
      <c r="BH9" s="31"/>
      <c r="BI9" s="31"/>
      <c r="BJ9" s="31"/>
      <c r="BK9" s="31"/>
    </row>
    <row r="10" spans="1:63" s="4" customFormat="1" ht="26.25">
      <c r="A10" s="2669"/>
      <c r="B10" s="2669"/>
      <c r="C10" s="2669"/>
      <c r="D10" s="2669"/>
      <c r="E10" s="2669"/>
      <c r="F10" s="2669"/>
      <c r="G10" s="2669"/>
      <c r="H10" s="2669"/>
      <c r="I10" s="2669"/>
      <c r="J10" s="2669"/>
      <c r="K10" s="2669"/>
      <c r="L10" s="2669"/>
      <c r="M10" s="2669"/>
      <c r="N10" s="2669"/>
      <c r="O10" s="2669"/>
      <c r="P10" s="2667" t="s">
        <v>205</v>
      </c>
      <c r="Q10" s="2667"/>
      <c r="R10" s="2667"/>
      <c r="S10" s="2667"/>
      <c r="T10" s="2667"/>
      <c r="U10" s="2667"/>
      <c r="V10" s="2667"/>
      <c r="W10" s="2667"/>
      <c r="X10" s="2667"/>
      <c r="Y10" s="2667"/>
      <c r="Z10" s="2667"/>
      <c r="AA10" s="2667"/>
      <c r="AB10" s="2667"/>
      <c r="AC10" s="2667"/>
      <c r="AD10" s="2667"/>
      <c r="AE10" s="2667"/>
      <c r="AF10" s="2667"/>
      <c r="AG10" s="2667"/>
      <c r="AH10" s="2667"/>
      <c r="AI10" s="2667"/>
      <c r="AJ10" s="2667"/>
      <c r="AK10" s="25"/>
      <c r="AL10" s="25"/>
      <c r="AM10" s="25"/>
      <c r="AN10" s="2668"/>
      <c r="AO10" s="2668"/>
      <c r="AP10" s="2668"/>
      <c r="AQ10" s="2668"/>
      <c r="AR10" s="2668"/>
      <c r="AS10" s="2668"/>
      <c r="AT10" s="2668"/>
      <c r="AU10" s="2668"/>
      <c r="AV10" s="2668"/>
      <c r="AW10" s="2668"/>
      <c r="AX10" s="2668"/>
      <c r="AY10" s="2668"/>
      <c r="AZ10" s="2668"/>
      <c r="BA10" s="2668"/>
      <c r="BB10" s="34"/>
      <c r="BC10" s="31"/>
      <c r="BD10" s="31"/>
      <c r="BE10" s="31"/>
      <c r="BF10" s="31"/>
      <c r="BG10" s="31"/>
      <c r="BH10" s="31"/>
      <c r="BI10" s="31"/>
      <c r="BJ10" s="31"/>
      <c r="BK10" s="31"/>
    </row>
    <row r="11" spans="16:63" s="4" customFormat="1" ht="26.25">
      <c r="P11" s="2670" t="s">
        <v>337</v>
      </c>
      <c r="Q11" s="2670"/>
      <c r="R11" s="2670"/>
      <c r="S11" s="2670"/>
      <c r="T11" s="2670"/>
      <c r="U11" s="2670"/>
      <c r="V11" s="2670"/>
      <c r="W11" s="2670"/>
      <c r="X11" s="2670"/>
      <c r="Y11" s="2670"/>
      <c r="Z11" s="2670"/>
      <c r="AA11" s="2670"/>
      <c r="AB11" s="2670"/>
      <c r="AC11" s="2670"/>
      <c r="AD11" s="2670"/>
      <c r="AE11" s="2670"/>
      <c r="AF11" s="2670"/>
      <c r="AG11" s="2670"/>
      <c r="AH11" s="2670"/>
      <c r="AI11" s="2670"/>
      <c r="AJ11" s="2670"/>
      <c r="AK11" s="2670"/>
      <c r="AL11" s="27"/>
      <c r="AM11" s="27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32"/>
      <c r="BC11" s="31"/>
      <c r="BD11" s="31"/>
      <c r="BE11" s="31"/>
      <c r="BF11" s="31"/>
      <c r="BG11" s="31"/>
      <c r="BH11" s="31"/>
      <c r="BI11" s="31"/>
      <c r="BJ11" s="31"/>
      <c r="BK11" s="31"/>
    </row>
    <row r="12" spans="16:63" s="4" customFormat="1" ht="26.25">
      <c r="P12" s="2671" t="s">
        <v>206</v>
      </c>
      <c r="Q12" s="2672"/>
      <c r="R12" s="2672"/>
      <c r="S12" s="2672"/>
      <c r="T12" s="2672"/>
      <c r="U12" s="2672"/>
      <c r="V12" s="2672"/>
      <c r="W12" s="2672"/>
      <c r="X12" s="2672"/>
      <c r="Y12" s="2672"/>
      <c r="Z12" s="2672"/>
      <c r="AA12" s="2672"/>
      <c r="AB12" s="2672"/>
      <c r="AC12" s="2672"/>
      <c r="AD12" s="2672"/>
      <c r="AE12" s="2672"/>
      <c r="AF12" s="2672"/>
      <c r="AG12" s="2672"/>
      <c r="AH12" s="2672"/>
      <c r="AI12" s="2672"/>
      <c r="AJ12" s="2672"/>
      <c r="AK12" s="2672"/>
      <c r="AL12" s="2672"/>
      <c r="AM12" s="2672"/>
      <c r="AN12" s="2672"/>
      <c r="AO12" s="2673"/>
      <c r="AP12" s="2673"/>
      <c r="AQ12" s="2673"/>
      <c r="AR12" s="2673"/>
      <c r="AS12" s="2673"/>
      <c r="AT12" s="2673"/>
      <c r="AU12" s="2673"/>
      <c r="AV12" s="2673"/>
      <c r="AW12" s="2673"/>
      <c r="AX12" s="2673"/>
      <c r="AY12" s="2673"/>
      <c r="AZ12" s="2673"/>
      <c r="BA12" s="2673"/>
      <c r="BB12" s="32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6:63" s="4" customFormat="1" ht="24" customHeight="1">
      <c r="P13" s="2674" t="s">
        <v>203</v>
      </c>
      <c r="Q13" s="2675"/>
      <c r="R13" s="2675"/>
      <c r="S13" s="2675"/>
      <c r="T13" s="2675"/>
      <c r="U13" s="2675"/>
      <c r="V13" s="2675"/>
      <c r="W13" s="2675"/>
      <c r="X13" s="2675"/>
      <c r="Y13" s="2675"/>
      <c r="Z13" s="2675"/>
      <c r="AA13" s="2675"/>
      <c r="AB13" s="2675"/>
      <c r="AC13" s="2675"/>
      <c r="AD13" s="2675"/>
      <c r="AE13" s="2675"/>
      <c r="AF13" s="2675"/>
      <c r="AG13" s="2675"/>
      <c r="AH13" s="2675"/>
      <c r="AI13" s="2675"/>
      <c r="AJ13" s="2675"/>
      <c r="AK13" s="2675"/>
      <c r="AL13" s="267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29"/>
      <c r="BC13" s="31"/>
      <c r="BD13" s="31"/>
      <c r="BE13" s="31"/>
      <c r="BF13" s="31"/>
      <c r="BG13" s="31"/>
      <c r="BH13" s="31"/>
      <c r="BI13" s="31"/>
      <c r="BJ13" s="31"/>
      <c r="BK13" s="31"/>
    </row>
    <row r="14" spans="16:63" s="4" customFormat="1" ht="28.5" customHeight="1">
      <c r="P14" s="2676"/>
      <c r="Q14" s="2677"/>
      <c r="R14" s="2677"/>
      <c r="S14" s="2677"/>
      <c r="T14" s="2677"/>
      <c r="U14" s="2677"/>
      <c r="V14" s="2677"/>
      <c r="W14" s="2677"/>
      <c r="X14" s="2677"/>
      <c r="Y14" s="2677"/>
      <c r="Z14" s="2677"/>
      <c r="AA14" s="2677"/>
      <c r="AB14" s="2677"/>
      <c r="AC14" s="2677"/>
      <c r="AD14" s="2677"/>
      <c r="AE14" s="2677"/>
      <c r="AF14" s="2677"/>
      <c r="AG14" s="2677"/>
      <c r="AH14" s="2677"/>
      <c r="AI14" s="2677"/>
      <c r="AJ14" s="2677"/>
      <c r="AK14" s="2677"/>
      <c r="AL14" s="2677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29"/>
      <c r="BC14" s="31"/>
      <c r="BD14" s="31"/>
      <c r="BE14" s="31"/>
      <c r="BF14" s="31"/>
      <c r="BG14" s="31"/>
      <c r="BH14" s="31"/>
      <c r="BI14" s="31"/>
      <c r="BJ14" s="31"/>
      <c r="BK14" s="31"/>
    </row>
    <row r="15" spans="41:63" s="4" customFormat="1" ht="18.75" customHeight="1"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29"/>
      <c r="BC15" s="31"/>
      <c r="BD15" s="31"/>
      <c r="BE15" s="31"/>
      <c r="BF15" s="31"/>
      <c r="BG15" s="31"/>
      <c r="BH15" s="31"/>
      <c r="BI15" s="31"/>
      <c r="BJ15" s="31"/>
      <c r="BK15" s="31"/>
    </row>
    <row r="16" spans="1:63" s="4" customFormat="1" ht="18.75" customHeight="1">
      <c r="A16" s="2678" t="s">
        <v>83</v>
      </c>
      <c r="B16" s="2678"/>
      <c r="C16" s="2678"/>
      <c r="D16" s="2678"/>
      <c r="E16" s="2678"/>
      <c r="F16" s="2678"/>
      <c r="G16" s="2678"/>
      <c r="H16" s="2678"/>
      <c r="I16" s="2678"/>
      <c r="J16" s="2678"/>
      <c r="K16" s="2678"/>
      <c r="L16" s="2678"/>
      <c r="M16" s="2678"/>
      <c r="N16" s="2678"/>
      <c r="O16" s="2678"/>
      <c r="P16" s="2678"/>
      <c r="Q16" s="2678"/>
      <c r="R16" s="2678"/>
      <c r="S16" s="2678"/>
      <c r="T16" s="2678"/>
      <c r="U16" s="2678"/>
      <c r="V16" s="2678"/>
      <c r="W16" s="2678"/>
      <c r="X16" s="2678"/>
      <c r="Y16" s="2678"/>
      <c r="Z16" s="2678"/>
      <c r="AA16" s="2678"/>
      <c r="AB16" s="2678"/>
      <c r="AC16" s="2678"/>
      <c r="AD16" s="2678"/>
      <c r="AE16" s="2678"/>
      <c r="AF16" s="2678"/>
      <c r="AG16" s="2678"/>
      <c r="AH16" s="2678"/>
      <c r="AI16" s="2678"/>
      <c r="AJ16" s="2678"/>
      <c r="AK16" s="2678"/>
      <c r="AL16" s="2678"/>
      <c r="AM16" s="2678"/>
      <c r="AN16" s="2678"/>
      <c r="AO16" s="2678"/>
      <c r="AP16" s="2678"/>
      <c r="AQ16" s="2678"/>
      <c r="AR16" s="2678"/>
      <c r="AS16" s="2678"/>
      <c r="AT16" s="2678"/>
      <c r="AU16" s="2678"/>
      <c r="AV16" s="2678"/>
      <c r="AW16" s="2678"/>
      <c r="AX16" s="2678"/>
      <c r="AY16" s="2678"/>
      <c r="AZ16" s="2678"/>
      <c r="BA16" s="2678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4" customFormat="1" ht="18.75" customHeight="1" thickBo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31"/>
      <c r="BC17" s="31"/>
      <c r="BD17" s="31"/>
      <c r="BE17" s="31"/>
      <c r="BF17" s="31"/>
      <c r="BG17" s="31"/>
      <c r="BH17" s="31"/>
      <c r="BI17" s="31"/>
      <c r="BJ17" s="31"/>
      <c r="BK17" s="31"/>
    </row>
    <row r="18" spans="1:63" s="4" customFormat="1" ht="18.75" customHeight="1" thickBot="1">
      <c r="A18" s="2682" t="s">
        <v>12</v>
      </c>
      <c r="B18" s="2679" t="s">
        <v>0</v>
      </c>
      <c r="C18" s="2680"/>
      <c r="D18" s="2680"/>
      <c r="E18" s="2684"/>
      <c r="F18" s="2679" t="s">
        <v>1</v>
      </c>
      <c r="G18" s="2680"/>
      <c r="H18" s="2680"/>
      <c r="I18" s="2680"/>
      <c r="J18" s="2685" t="s">
        <v>2</v>
      </c>
      <c r="K18" s="2686"/>
      <c r="L18" s="2686"/>
      <c r="M18" s="2687"/>
      <c r="N18" s="2685" t="s">
        <v>3</v>
      </c>
      <c r="O18" s="2686"/>
      <c r="P18" s="2686"/>
      <c r="Q18" s="2686"/>
      <c r="R18" s="2687"/>
      <c r="S18" s="2679" t="s">
        <v>4</v>
      </c>
      <c r="T18" s="2680"/>
      <c r="U18" s="2680"/>
      <c r="V18" s="2680"/>
      <c r="W18" s="2681"/>
      <c r="X18" s="2697" t="s">
        <v>5</v>
      </c>
      <c r="Y18" s="2680"/>
      <c r="Z18" s="2680"/>
      <c r="AA18" s="2698"/>
      <c r="AB18" s="2697" t="s">
        <v>6</v>
      </c>
      <c r="AC18" s="2680"/>
      <c r="AD18" s="2680"/>
      <c r="AE18" s="2698"/>
      <c r="AF18" s="2697" t="s">
        <v>7</v>
      </c>
      <c r="AG18" s="2680"/>
      <c r="AH18" s="2680"/>
      <c r="AI18" s="2680"/>
      <c r="AJ18" s="2679" t="s">
        <v>8</v>
      </c>
      <c r="AK18" s="2699"/>
      <c r="AL18" s="2699"/>
      <c r="AM18" s="2699"/>
      <c r="AN18" s="2681"/>
      <c r="AO18" s="2697" t="s">
        <v>9</v>
      </c>
      <c r="AP18" s="2680"/>
      <c r="AQ18" s="2680"/>
      <c r="AR18" s="2680"/>
      <c r="AS18" s="2679" t="s">
        <v>10</v>
      </c>
      <c r="AT18" s="2680"/>
      <c r="AU18" s="2680"/>
      <c r="AV18" s="2680"/>
      <c r="AW18" s="2681"/>
      <c r="AX18" s="2679" t="s">
        <v>11</v>
      </c>
      <c r="AY18" s="2699"/>
      <c r="AZ18" s="2699"/>
      <c r="BA18" s="2681"/>
      <c r="BB18" s="31"/>
      <c r="BC18" s="31"/>
      <c r="BD18" s="31"/>
      <c r="BE18" s="31"/>
      <c r="BF18" s="31"/>
      <c r="BG18" s="31"/>
      <c r="BH18" s="31"/>
      <c r="BI18" s="31"/>
      <c r="BJ18" s="31"/>
      <c r="BK18" s="31"/>
    </row>
    <row r="19" spans="1:63" s="4" customFormat="1" ht="18.75">
      <c r="A19" s="2683"/>
      <c r="B19" s="321">
        <v>1</v>
      </c>
      <c r="C19" s="322">
        <v>2</v>
      </c>
      <c r="D19" s="322">
        <v>3</v>
      </c>
      <c r="E19" s="323">
        <v>4</v>
      </c>
      <c r="F19" s="321">
        <v>5</v>
      </c>
      <c r="G19" s="322">
        <v>6</v>
      </c>
      <c r="H19" s="322">
        <v>7</v>
      </c>
      <c r="I19" s="324">
        <v>8</v>
      </c>
      <c r="J19" s="325">
        <v>9</v>
      </c>
      <c r="K19" s="326">
        <v>10</v>
      </c>
      <c r="L19" s="326">
        <v>11</v>
      </c>
      <c r="M19" s="327">
        <v>12</v>
      </c>
      <c r="N19" s="325">
        <v>13</v>
      </c>
      <c r="O19" s="346">
        <v>14</v>
      </c>
      <c r="P19" s="328">
        <v>15</v>
      </c>
      <c r="Q19" s="328">
        <v>16</v>
      </c>
      <c r="R19" s="329">
        <v>17</v>
      </c>
      <c r="S19" s="330">
        <v>18</v>
      </c>
      <c r="T19" s="326">
        <v>19</v>
      </c>
      <c r="U19" s="326">
        <v>20</v>
      </c>
      <c r="V19" s="326">
        <v>21</v>
      </c>
      <c r="W19" s="323">
        <v>22</v>
      </c>
      <c r="X19" s="535">
        <v>23</v>
      </c>
      <c r="Y19" s="536">
        <v>24</v>
      </c>
      <c r="Z19" s="536">
        <v>25</v>
      </c>
      <c r="AA19" s="537">
        <v>26</v>
      </c>
      <c r="AB19" s="538">
        <v>27</v>
      </c>
      <c r="AC19" s="536">
        <v>28</v>
      </c>
      <c r="AD19" s="536">
        <v>29</v>
      </c>
      <c r="AE19" s="540">
        <v>30</v>
      </c>
      <c r="AF19" s="535">
        <v>31</v>
      </c>
      <c r="AG19" s="536">
        <v>32</v>
      </c>
      <c r="AH19" s="536">
        <v>33</v>
      </c>
      <c r="AI19" s="537">
        <v>34</v>
      </c>
      <c r="AJ19" s="535">
        <v>35</v>
      </c>
      <c r="AK19" s="536">
        <v>36</v>
      </c>
      <c r="AL19" s="536">
        <v>37</v>
      </c>
      <c r="AM19" s="536">
        <v>38</v>
      </c>
      <c r="AN19" s="537">
        <v>39</v>
      </c>
      <c r="AO19" s="535">
        <v>40</v>
      </c>
      <c r="AP19" s="536">
        <v>41</v>
      </c>
      <c r="AQ19" s="536">
        <v>42</v>
      </c>
      <c r="AR19" s="537">
        <v>43</v>
      </c>
      <c r="AS19" s="535">
        <v>44</v>
      </c>
      <c r="AT19" s="536">
        <v>45</v>
      </c>
      <c r="AU19" s="536">
        <v>46</v>
      </c>
      <c r="AV19" s="536">
        <v>47</v>
      </c>
      <c r="AW19" s="540">
        <v>48</v>
      </c>
      <c r="AX19" s="535">
        <v>49</v>
      </c>
      <c r="AY19" s="536">
        <v>50</v>
      </c>
      <c r="AZ19" s="536">
        <v>51</v>
      </c>
      <c r="BA19" s="537">
        <v>52</v>
      </c>
      <c r="BB19" s="31"/>
      <c r="BC19" s="31"/>
      <c r="BD19" s="31"/>
      <c r="BE19" s="31"/>
      <c r="BF19" s="31"/>
      <c r="BG19" s="31"/>
      <c r="BH19" s="31"/>
      <c r="BI19" s="31"/>
      <c r="BJ19" s="31"/>
      <c r="BK19" s="31"/>
    </row>
    <row r="20" spans="1:63" ht="18" customHeight="1">
      <c r="A20" s="317">
        <v>1</v>
      </c>
      <c r="B20" s="1144" t="s">
        <v>367</v>
      </c>
      <c r="C20" s="1144" t="s">
        <v>367</v>
      </c>
      <c r="D20" s="1144" t="s">
        <v>367</v>
      </c>
      <c r="E20" s="1144" t="s">
        <v>367</v>
      </c>
      <c r="F20" s="1144" t="s">
        <v>367</v>
      </c>
      <c r="G20" s="1144" t="s">
        <v>367</v>
      </c>
      <c r="H20" s="1144" t="s">
        <v>367</v>
      </c>
      <c r="I20" s="1144" t="s">
        <v>367</v>
      </c>
      <c r="J20" s="1144" t="s">
        <v>367</v>
      </c>
      <c r="K20" s="1144" t="s">
        <v>367</v>
      </c>
      <c r="L20" s="1144" t="s">
        <v>367</v>
      </c>
      <c r="M20" s="1144" t="s">
        <v>367</v>
      </c>
      <c r="N20" s="1144" t="s">
        <v>367</v>
      </c>
      <c r="O20" s="1144" t="s">
        <v>367</v>
      </c>
      <c r="P20" s="1144" t="s">
        <v>367</v>
      </c>
      <c r="Q20" s="1144" t="s">
        <v>16</v>
      </c>
      <c r="R20" s="1144" t="s">
        <v>16</v>
      </c>
      <c r="S20" s="1144" t="s">
        <v>19</v>
      </c>
      <c r="T20" s="1144" t="s">
        <v>367</v>
      </c>
      <c r="U20" s="1144" t="s">
        <v>367</v>
      </c>
      <c r="V20" s="1144" t="s">
        <v>367</v>
      </c>
      <c r="W20" s="1144" t="s">
        <v>367</v>
      </c>
      <c r="X20" s="1144" t="s">
        <v>367</v>
      </c>
      <c r="Y20" s="1144" t="s">
        <v>367</v>
      </c>
      <c r="Z20" s="1144" t="s">
        <v>367</v>
      </c>
      <c r="AA20" s="1144" t="s">
        <v>367</v>
      </c>
      <c r="AB20" s="1116" t="s">
        <v>367</v>
      </c>
      <c r="AC20" s="1116" t="s">
        <v>365</v>
      </c>
      <c r="AD20" s="1144" t="s">
        <v>19</v>
      </c>
      <c r="AE20" s="1144" t="s">
        <v>19</v>
      </c>
      <c r="AF20" s="18" t="s">
        <v>82</v>
      </c>
      <c r="AG20" s="13" t="s">
        <v>82</v>
      </c>
      <c r="AH20" s="13" t="s">
        <v>82</v>
      </c>
      <c r="AI20" s="17" t="s">
        <v>82</v>
      </c>
      <c r="AJ20" s="18" t="s">
        <v>82</v>
      </c>
      <c r="AK20" s="13" t="s">
        <v>82</v>
      </c>
      <c r="AL20" s="13" t="s">
        <v>82</v>
      </c>
      <c r="AM20" s="13" t="s">
        <v>82</v>
      </c>
      <c r="AN20" s="17" t="s">
        <v>82</v>
      </c>
      <c r="AO20" s="17" t="s">
        <v>82</v>
      </c>
      <c r="AP20" s="13" t="s">
        <v>16</v>
      </c>
      <c r="AQ20" s="13" t="s">
        <v>16</v>
      </c>
      <c r="AR20" s="17" t="s">
        <v>16</v>
      </c>
      <c r="AS20" s="18" t="s">
        <v>19</v>
      </c>
      <c r="AT20" s="13" t="s">
        <v>19</v>
      </c>
      <c r="AU20" s="13" t="s">
        <v>19</v>
      </c>
      <c r="AV20" s="13" t="s">
        <v>19</v>
      </c>
      <c r="AW20" s="14" t="s">
        <v>19</v>
      </c>
      <c r="AX20" s="18" t="s">
        <v>19</v>
      </c>
      <c r="AY20" s="13" t="s">
        <v>19</v>
      </c>
      <c r="AZ20" s="13" t="s">
        <v>19</v>
      </c>
      <c r="BA20" s="17" t="s">
        <v>19</v>
      </c>
      <c r="BB20" s="30"/>
      <c r="BC20" s="30"/>
      <c r="BD20" s="30"/>
      <c r="BE20" s="30"/>
      <c r="BF20" s="30"/>
      <c r="BG20" s="30"/>
      <c r="BH20" s="30"/>
      <c r="BI20" s="30"/>
      <c r="BJ20" s="30"/>
      <c r="BK20" s="30"/>
    </row>
    <row r="21" spans="1:63" s="3" customFormat="1" ht="20.25" customHeight="1">
      <c r="A21" s="317">
        <v>2</v>
      </c>
      <c r="B21" s="1144" t="s">
        <v>367</v>
      </c>
      <c r="C21" s="1144" t="s">
        <v>367</v>
      </c>
      <c r="D21" s="1144" t="s">
        <v>367</v>
      </c>
      <c r="E21" s="1144" t="s">
        <v>367</v>
      </c>
      <c r="F21" s="1144" t="s">
        <v>367</v>
      </c>
      <c r="G21" s="1144" t="s">
        <v>367</v>
      </c>
      <c r="H21" s="1144" t="s">
        <v>367</v>
      </c>
      <c r="I21" s="1144" t="s">
        <v>367</v>
      </c>
      <c r="J21" s="1144" t="s">
        <v>367</v>
      </c>
      <c r="K21" s="1144" t="s">
        <v>367</v>
      </c>
      <c r="L21" s="1144" t="s">
        <v>367</v>
      </c>
      <c r="M21" s="1144" t="s">
        <v>367</v>
      </c>
      <c r="N21" s="1144" t="s">
        <v>367</v>
      </c>
      <c r="O21" s="1144" t="s">
        <v>367</v>
      </c>
      <c r="P21" s="1144" t="s">
        <v>367</v>
      </c>
      <c r="Q21" s="1144" t="s">
        <v>16</v>
      </c>
      <c r="R21" s="1144" t="s">
        <v>16</v>
      </c>
      <c r="S21" s="1144" t="s">
        <v>19</v>
      </c>
      <c r="T21" s="1144" t="s">
        <v>367</v>
      </c>
      <c r="U21" s="1144" t="s">
        <v>367</v>
      </c>
      <c r="V21" s="1144" t="s">
        <v>367</v>
      </c>
      <c r="W21" s="1144" t="s">
        <v>367</v>
      </c>
      <c r="X21" s="1144" t="s">
        <v>367</v>
      </c>
      <c r="Y21" s="1144" t="s">
        <v>367</v>
      </c>
      <c r="Z21" s="1144" t="s">
        <v>367</v>
      </c>
      <c r="AA21" s="1144" t="s">
        <v>367</v>
      </c>
      <c r="AB21" s="1116" t="s">
        <v>367</v>
      </c>
      <c r="AC21" s="1116" t="s">
        <v>365</v>
      </c>
      <c r="AD21" s="1144" t="s">
        <v>19</v>
      </c>
      <c r="AE21" s="1144" t="s">
        <v>19</v>
      </c>
      <c r="AF21" s="18" t="s">
        <v>82</v>
      </c>
      <c r="AG21" s="13" t="s">
        <v>82</v>
      </c>
      <c r="AH21" s="13" t="s">
        <v>82</v>
      </c>
      <c r="AI21" s="17" t="s">
        <v>82</v>
      </c>
      <c r="AJ21" s="18" t="s">
        <v>82</v>
      </c>
      <c r="AK21" s="13" t="s">
        <v>82</v>
      </c>
      <c r="AL21" s="13" t="s">
        <v>82</v>
      </c>
      <c r="AM21" s="13" t="s">
        <v>82</v>
      </c>
      <c r="AN21" s="17" t="s">
        <v>82</v>
      </c>
      <c r="AO21" s="18" t="s">
        <v>367</v>
      </c>
      <c r="AP21" s="13" t="s">
        <v>16</v>
      </c>
      <c r="AQ21" s="13" t="s">
        <v>16</v>
      </c>
      <c r="AR21" s="17" t="s">
        <v>16</v>
      </c>
      <c r="AS21" s="541" t="s">
        <v>19</v>
      </c>
      <c r="AT21" s="46" t="s">
        <v>19</v>
      </c>
      <c r="AU21" s="13" t="s">
        <v>19</v>
      </c>
      <c r="AV21" s="13" t="s">
        <v>19</v>
      </c>
      <c r="AW21" s="14" t="s">
        <v>19</v>
      </c>
      <c r="AX21" s="541" t="s">
        <v>19</v>
      </c>
      <c r="AY21" s="13" t="s">
        <v>19</v>
      </c>
      <c r="AZ21" s="13" t="s">
        <v>18</v>
      </c>
      <c r="BA21" s="17" t="s">
        <v>18</v>
      </c>
      <c r="BB21" s="36"/>
      <c r="BC21" s="36"/>
      <c r="BD21" s="36"/>
      <c r="BE21" s="36"/>
      <c r="BF21" s="36"/>
      <c r="BG21" s="36"/>
      <c r="BH21" s="36"/>
      <c r="BI21" s="36"/>
      <c r="BJ21" s="36"/>
      <c r="BK21" s="36"/>
    </row>
    <row r="22" spans="1:63" ht="19.5" customHeight="1" thickBot="1">
      <c r="A22" s="317">
        <v>3</v>
      </c>
      <c r="B22" s="1144" t="s">
        <v>367</v>
      </c>
      <c r="C22" s="1144" t="s">
        <v>367</v>
      </c>
      <c r="D22" s="1144" t="s">
        <v>367</v>
      </c>
      <c r="E22" s="1144" t="s">
        <v>367</v>
      </c>
      <c r="F22" s="1144" t="s">
        <v>367</v>
      </c>
      <c r="G22" s="1144" t="s">
        <v>367</v>
      </c>
      <c r="H22" s="1144" t="s">
        <v>367</v>
      </c>
      <c r="I22" s="1144" t="s">
        <v>367</v>
      </c>
      <c r="J22" s="1144" t="s">
        <v>367</v>
      </c>
      <c r="K22" s="1144" t="s">
        <v>367</v>
      </c>
      <c r="L22" s="1144" t="s">
        <v>367</v>
      </c>
      <c r="M22" s="1144" t="s">
        <v>367</v>
      </c>
      <c r="N22" s="1144" t="s">
        <v>367</v>
      </c>
      <c r="O22" s="1144" t="s">
        <v>367</v>
      </c>
      <c r="P22" s="1144" t="s">
        <v>367</v>
      </c>
      <c r="Q22" s="1144" t="s">
        <v>16</v>
      </c>
      <c r="R22" s="1144" t="s">
        <v>16</v>
      </c>
      <c r="S22" s="1144" t="s">
        <v>19</v>
      </c>
      <c r="T22" s="1144" t="s">
        <v>367</v>
      </c>
      <c r="U22" s="1144" t="s">
        <v>367</v>
      </c>
      <c r="V22" s="1144" t="s">
        <v>367</v>
      </c>
      <c r="W22" s="1144" t="s">
        <v>367</v>
      </c>
      <c r="X22" s="1144" t="s">
        <v>367</v>
      </c>
      <c r="Y22" s="1144" t="s">
        <v>367</v>
      </c>
      <c r="Z22" s="1144" t="s">
        <v>367</v>
      </c>
      <c r="AA22" s="1144" t="s">
        <v>367</v>
      </c>
      <c r="AB22" s="1116" t="s">
        <v>367</v>
      </c>
      <c r="AC22" s="1116" t="s">
        <v>365</v>
      </c>
      <c r="AD22" s="1144" t="s">
        <v>19</v>
      </c>
      <c r="AE22" s="1144" t="s">
        <v>19</v>
      </c>
      <c r="AF22" s="18" t="s">
        <v>82</v>
      </c>
      <c r="AG22" s="13" t="s">
        <v>82</v>
      </c>
      <c r="AH22" s="13" t="s">
        <v>82</v>
      </c>
      <c r="AI22" s="17" t="s">
        <v>82</v>
      </c>
      <c r="AJ22" s="18" t="s">
        <v>82</v>
      </c>
      <c r="AK22" s="13" t="s">
        <v>82</v>
      </c>
      <c r="AL22" s="13" t="s">
        <v>82</v>
      </c>
      <c r="AM22" s="13" t="s">
        <v>82</v>
      </c>
      <c r="AN22" s="17" t="s">
        <v>82</v>
      </c>
      <c r="AO22" s="18" t="s">
        <v>367</v>
      </c>
      <c r="AP22" s="13" t="s">
        <v>16</v>
      </c>
      <c r="AQ22" s="13" t="s">
        <v>16</v>
      </c>
      <c r="AR22" s="17" t="s">
        <v>16</v>
      </c>
      <c r="AS22" s="20" t="s">
        <v>19</v>
      </c>
      <c r="AT22" s="21" t="s">
        <v>19</v>
      </c>
      <c r="AU22" s="21" t="s">
        <v>19</v>
      </c>
      <c r="AV22" s="21" t="s">
        <v>19</v>
      </c>
      <c r="AW22" s="319" t="s">
        <v>19</v>
      </c>
      <c r="AX22" s="20" t="s">
        <v>19</v>
      </c>
      <c r="AY22" s="21" t="s">
        <v>18</v>
      </c>
      <c r="AZ22" s="21" t="s">
        <v>18</v>
      </c>
      <c r="BA22" s="76" t="s">
        <v>18</v>
      </c>
      <c r="BB22" s="30"/>
      <c r="BC22" s="30"/>
      <c r="BD22" s="30"/>
      <c r="BE22" s="30"/>
      <c r="BF22" s="30"/>
      <c r="BG22" s="30"/>
      <c r="BH22" s="30"/>
      <c r="BI22" s="30"/>
      <c r="BJ22" s="30"/>
      <c r="BK22" s="30"/>
    </row>
    <row r="23" spans="1:63" ht="19.5" customHeight="1" thickBot="1">
      <c r="A23" s="318">
        <v>4</v>
      </c>
      <c r="B23" s="20" t="s">
        <v>82</v>
      </c>
      <c r="C23" s="21" t="s">
        <v>82</v>
      </c>
      <c r="D23" s="21" t="s">
        <v>82</v>
      </c>
      <c r="E23" s="76" t="s">
        <v>82</v>
      </c>
      <c r="F23" s="20" t="s">
        <v>82</v>
      </c>
      <c r="G23" s="21" t="s">
        <v>82</v>
      </c>
      <c r="H23" s="21" t="s">
        <v>82</v>
      </c>
      <c r="I23" s="319" t="s">
        <v>82</v>
      </c>
      <c r="J23" s="20" t="s">
        <v>82</v>
      </c>
      <c r="K23" s="21" t="s">
        <v>82</v>
      </c>
      <c r="L23" s="21" t="s">
        <v>82</v>
      </c>
      <c r="M23" s="76" t="s">
        <v>82</v>
      </c>
      <c r="N23" s="20" t="s">
        <v>82</v>
      </c>
      <c r="O23" s="102" t="s">
        <v>82</v>
      </c>
      <c r="P23" s="1144" t="s">
        <v>367</v>
      </c>
      <c r="Q23" s="102" t="s">
        <v>16</v>
      </c>
      <c r="R23" s="1144" t="s">
        <v>16</v>
      </c>
      <c r="S23" s="320" t="s">
        <v>19</v>
      </c>
      <c r="T23" s="1145" t="s">
        <v>91</v>
      </c>
      <c r="U23" s="1146" t="s">
        <v>91</v>
      </c>
      <c r="V23" s="21" t="s">
        <v>91</v>
      </c>
      <c r="W23" s="76" t="s">
        <v>91</v>
      </c>
      <c r="X23" s="20" t="s">
        <v>91</v>
      </c>
      <c r="Y23" s="21" t="s">
        <v>91</v>
      </c>
      <c r="Z23" s="21" t="s">
        <v>91</v>
      </c>
      <c r="AA23" s="539" t="s">
        <v>91</v>
      </c>
      <c r="AB23" s="539" t="s">
        <v>91</v>
      </c>
      <c r="AC23" s="102" t="s">
        <v>16</v>
      </c>
      <c r="AD23" s="21" t="s">
        <v>18</v>
      </c>
      <c r="AE23" s="21" t="s">
        <v>18</v>
      </c>
      <c r="AF23" s="20" t="s">
        <v>92</v>
      </c>
      <c r="AG23" s="21" t="s">
        <v>92</v>
      </c>
      <c r="AH23" s="21" t="s">
        <v>92</v>
      </c>
      <c r="AI23" s="76" t="s">
        <v>92</v>
      </c>
      <c r="AJ23" s="20" t="s">
        <v>92</v>
      </c>
      <c r="AK23" s="21" t="s">
        <v>92</v>
      </c>
      <c r="AL23" s="21" t="s">
        <v>93</v>
      </c>
      <c r="AM23" s="21" t="s">
        <v>93</v>
      </c>
      <c r="AN23" s="76" t="s">
        <v>16</v>
      </c>
      <c r="AO23" s="20" t="s">
        <v>13</v>
      </c>
      <c r="AP23" s="21" t="s">
        <v>13</v>
      </c>
      <c r="AQ23" s="21" t="s">
        <v>13</v>
      </c>
      <c r="AR23" s="76" t="s">
        <v>385</v>
      </c>
      <c r="AS23" s="2724" t="s">
        <v>76</v>
      </c>
      <c r="AT23" s="2725"/>
      <c r="AU23" s="2725"/>
      <c r="AV23" s="2725"/>
      <c r="AW23" s="2725"/>
      <c r="AX23" s="2725"/>
      <c r="AY23" s="2725"/>
      <c r="AZ23" s="2725"/>
      <c r="BA23" s="2726"/>
      <c r="BB23" s="30"/>
      <c r="BC23" s="30"/>
      <c r="BD23" s="30"/>
      <c r="BE23" s="30"/>
      <c r="BF23" s="30"/>
      <c r="BG23" s="30"/>
      <c r="BH23" s="30"/>
      <c r="BI23" s="30"/>
      <c r="BJ23" s="30"/>
      <c r="BK23" s="30"/>
    </row>
    <row r="24" spans="1:63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 t="s">
        <v>23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30"/>
      <c r="BC24" s="30"/>
      <c r="BD24" s="30"/>
      <c r="BE24" s="30"/>
      <c r="BF24" s="30"/>
      <c r="BG24" s="30"/>
      <c r="BH24" s="30"/>
      <c r="BI24" s="30"/>
      <c r="BJ24" s="30"/>
      <c r="BK24" s="30"/>
    </row>
    <row r="25" spans="1:63" ht="33.75" customHeight="1">
      <c r="A25" s="2727" t="s">
        <v>386</v>
      </c>
      <c r="B25" s="2727"/>
      <c r="C25" s="2727"/>
      <c r="D25" s="2727"/>
      <c r="E25" s="2727"/>
      <c r="F25" s="2727"/>
      <c r="G25" s="2727"/>
      <c r="H25" s="2727"/>
      <c r="I25" s="2727"/>
      <c r="J25" s="2727"/>
      <c r="K25" s="2727"/>
      <c r="L25" s="2727"/>
      <c r="M25" s="2727"/>
      <c r="N25" s="2727"/>
      <c r="O25" s="2727"/>
      <c r="P25" s="2727"/>
      <c r="Q25" s="2727"/>
      <c r="R25" s="2727"/>
      <c r="S25" s="2727"/>
      <c r="T25" s="2727"/>
      <c r="U25" s="2727"/>
      <c r="V25" s="2727"/>
      <c r="W25" s="2727"/>
      <c r="X25" s="2727"/>
      <c r="Y25" s="2727"/>
      <c r="Z25" s="2727"/>
      <c r="AA25" s="2727"/>
      <c r="AB25" s="2727"/>
      <c r="AC25" s="2727"/>
      <c r="AD25" s="2727"/>
      <c r="AE25" s="2727"/>
      <c r="AF25" s="2727"/>
      <c r="AG25" s="2727"/>
      <c r="AH25" s="2727"/>
      <c r="AI25" s="2727"/>
      <c r="AJ25" s="2727"/>
      <c r="AK25" s="2727"/>
      <c r="AL25" s="2727"/>
      <c r="AM25" s="2727"/>
      <c r="AN25" s="2727"/>
      <c r="AO25" s="2727"/>
      <c r="AP25" s="2727"/>
      <c r="AQ25" s="2727"/>
      <c r="AR25" s="2727"/>
      <c r="AS25" s="2727"/>
      <c r="AT25" s="2727"/>
      <c r="AU25" s="2727"/>
      <c r="AV25" s="47"/>
      <c r="AW25" s="47"/>
      <c r="AX25" s="47"/>
      <c r="AY25" s="47"/>
      <c r="AZ25" s="47"/>
      <c r="BB25" s="30"/>
      <c r="BC25" s="30"/>
      <c r="BD25" s="30"/>
      <c r="BE25" s="30"/>
      <c r="BF25" s="30"/>
      <c r="BG25" s="30"/>
      <c r="BH25" s="30"/>
      <c r="BI25" s="30"/>
      <c r="BJ25" s="30"/>
      <c r="BK25" s="30"/>
    </row>
    <row r="26" spans="1:63" ht="3" customHeight="1">
      <c r="A26" s="38"/>
      <c r="B26" s="39"/>
      <c r="C26" s="39"/>
      <c r="D26" s="39"/>
      <c r="E26" s="39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39"/>
      <c r="AY26" s="39"/>
      <c r="AZ26" s="39"/>
      <c r="BA26" s="39"/>
      <c r="BB26" s="30"/>
      <c r="BC26" s="30"/>
      <c r="BD26" s="30"/>
      <c r="BE26" s="30"/>
      <c r="BF26" s="30"/>
      <c r="BG26" s="30"/>
      <c r="BH26" s="30"/>
      <c r="BI26" s="30"/>
      <c r="BJ26" s="30"/>
      <c r="BK26" s="30"/>
    </row>
    <row r="27" spans="1:63" s="2" customFormat="1" ht="10.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30"/>
      <c r="BC27" s="30"/>
      <c r="BD27" s="30"/>
      <c r="BE27" s="30"/>
      <c r="BF27" s="30"/>
      <c r="BG27" s="30"/>
      <c r="BH27" s="30"/>
      <c r="BI27" s="30"/>
      <c r="BJ27" s="30"/>
      <c r="BK27" s="30"/>
    </row>
    <row r="28" spans="1:63" s="2" customFormat="1" ht="15.75" hidden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37"/>
      <c r="AM28" s="37"/>
      <c r="AN28" s="37"/>
      <c r="AO28" s="37"/>
      <c r="AP28" s="42"/>
      <c r="AQ28" s="42"/>
      <c r="AR28" s="42"/>
      <c r="AS28" s="42"/>
      <c r="AT28" s="42"/>
      <c r="AU28" s="42"/>
      <c r="AV28" s="42"/>
      <c r="AW28" s="42"/>
      <c r="AX28" s="37"/>
      <c r="AY28" s="37"/>
      <c r="AZ28" s="37"/>
      <c r="BA28" s="37"/>
      <c r="BB28" s="30"/>
      <c r="BC28" s="30"/>
      <c r="BD28" s="30"/>
      <c r="BE28" s="30"/>
      <c r="BF28" s="30"/>
      <c r="BG28" s="30"/>
      <c r="BH28" s="30"/>
      <c r="BI28" s="30"/>
      <c r="BJ28" s="30"/>
      <c r="BK28" s="30"/>
    </row>
    <row r="29" spans="1:63" s="2" customFormat="1" ht="15.75" customHeight="1" hidden="1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37"/>
      <c r="AM29" s="37"/>
      <c r="AN29" s="37"/>
      <c r="AO29" s="37"/>
      <c r="AP29" s="42"/>
      <c r="AQ29" s="42"/>
      <c r="AR29" s="42"/>
      <c r="AS29" s="42"/>
      <c r="AT29" s="42"/>
      <c r="AU29" s="42"/>
      <c r="AV29" s="42"/>
      <c r="AW29" s="42"/>
      <c r="AX29" s="37"/>
      <c r="AY29" s="37"/>
      <c r="AZ29" s="37"/>
      <c r="BA29" s="37"/>
      <c r="BB29" s="30"/>
      <c r="BC29" s="30"/>
      <c r="BD29" s="30"/>
      <c r="BE29" s="30"/>
      <c r="BF29" s="30"/>
      <c r="BG29" s="30"/>
      <c r="BH29" s="30"/>
      <c r="BI29" s="30"/>
      <c r="BJ29" s="30"/>
      <c r="BK29" s="30"/>
    </row>
    <row r="30" spans="1:63" ht="18.75" customHeight="1">
      <c r="A30" s="48" t="s">
        <v>422</v>
      </c>
      <c r="B30" s="30"/>
      <c r="C30" s="30"/>
      <c r="D30" s="30"/>
      <c r="E30" s="30"/>
      <c r="F30" s="30"/>
      <c r="G30" s="30"/>
      <c r="H30" s="30"/>
      <c r="I30" s="30"/>
      <c r="J30" s="30"/>
      <c r="K30" s="43"/>
      <c r="L30" s="43"/>
      <c r="M30" s="43"/>
      <c r="N30" s="43"/>
      <c r="O30" s="43"/>
      <c r="P30" s="31"/>
      <c r="Q30" s="31"/>
      <c r="R30" s="43"/>
      <c r="S30" s="43"/>
      <c r="T30" s="43"/>
      <c r="U30" s="43"/>
      <c r="V30" s="43"/>
      <c r="W30" s="43"/>
      <c r="X30" s="31"/>
      <c r="Y30" s="31"/>
      <c r="Z30" s="44"/>
      <c r="AA30" s="44"/>
      <c r="AB30" s="44"/>
      <c r="AC30" s="44"/>
      <c r="AD30" s="31"/>
      <c r="AE30" s="31"/>
      <c r="AF30" s="43"/>
      <c r="AG30" s="43"/>
      <c r="AH30" s="43"/>
      <c r="AI30" s="43"/>
      <c r="AJ30" s="31"/>
      <c r="AK30" s="31"/>
      <c r="AL30" s="37"/>
      <c r="AM30" s="37"/>
      <c r="AN30" s="37"/>
      <c r="AO30" s="37"/>
      <c r="AP30" s="31"/>
      <c r="AQ30" s="31"/>
      <c r="AR30" s="43"/>
      <c r="AS30" s="43"/>
      <c r="AT30" s="43"/>
      <c r="AU30" s="43"/>
      <c r="AV30" s="43"/>
      <c r="AW30" s="31"/>
      <c r="AX30" s="37"/>
      <c r="AY30" s="37"/>
      <c r="AZ30" s="37"/>
      <c r="BA30" s="37"/>
      <c r="BB30" s="30"/>
      <c r="BC30" s="30"/>
      <c r="BD30" s="30"/>
      <c r="BE30" s="30"/>
      <c r="BF30" s="30"/>
      <c r="BG30" s="30"/>
      <c r="BH30" s="30"/>
      <c r="BI30" s="30"/>
      <c r="BJ30" s="30"/>
      <c r="BK30" s="30"/>
    </row>
    <row r="31" spans="1:63" ht="18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43"/>
      <c r="L31" s="43"/>
      <c r="M31" s="43"/>
      <c r="N31" s="43"/>
      <c r="O31" s="43"/>
      <c r="P31" s="31"/>
      <c r="Q31" s="31"/>
      <c r="R31" s="43"/>
      <c r="S31" s="43"/>
      <c r="T31" s="43"/>
      <c r="U31" s="43"/>
      <c r="V31" s="43"/>
      <c r="W31" s="43"/>
      <c r="X31" s="31"/>
      <c r="Y31" s="31"/>
      <c r="Z31" s="44"/>
      <c r="AA31" s="44"/>
      <c r="AB31" s="44"/>
      <c r="AC31" s="44"/>
      <c r="AD31" s="31"/>
      <c r="AE31" s="31"/>
      <c r="AF31" s="43"/>
      <c r="AG31" s="43"/>
      <c r="AH31" s="43"/>
      <c r="AI31" s="43"/>
      <c r="AJ31" s="31"/>
      <c r="AK31" s="31"/>
      <c r="AL31" s="37"/>
      <c r="AM31" s="37"/>
      <c r="AN31" s="37"/>
      <c r="AO31" s="37"/>
      <c r="AP31" s="31"/>
      <c r="AQ31" s="31"/>
      <c r="AR31" s="43"/>
      <c r="AS31" s="43"/>
      <c r="AT31" s="43"/>
      <c r="AU31" s="43"/>
      <c r="AV31" s="43"/>
      <c r="AW31" s="31"/>
      <c r="AX31" s="37"/>
      <c r="AY31" s="37"/>
      <c r="AZ31" s="37"/>
      <c r="BA31" s="37"/>
      <c r="BB31" s="30"/>
      <c r="BC31" s="30"/>
      <c r="BD31" s="30"/>
      <c r="BE31" s="30"/>
      <c r="BF31" s="30"/>
      <c r="BG31" s="30"/>
      <c r="BH31" s="30"/>
      <c r="BI31" s="30"/>
      <c r="BJ31" s="30"/>
      <c r="BK31" s="30"/>
    </row>
    <row r="32" spans="1:63" ht="25.5" customHeight="1">
      <c r="A32" s="2728" t="s">
        <v>12</v>
      </c>
      <c r="B32" s="2729"/>
      <c r="C32" s="2706" t="s">
        <v>14</v>
      </c>
      <c r="D32" s="2707"/>
      <c r="E32" s="2707"/>
      <c r="F32" s="2708"/>
      <c r="G32" s="2688" t="s">
        <v>387</v>
      </c>
      <c r="H32" s="2689"/>
      <c r="I32" s="2690"/>
      <c r="J32" s="2688" t="s">
        <v>17</v>
      </c>
      <c r="K32" s="2689"/>
      <c r="L32" s="2689"/>
      <c r="M32" s="2690"/>
      <c r="N32" s="2688" t="s">
        <v>102</v>
      </c>
      <c r="O32" s="2689"/>
      <c r="P32" s="2690"/>
      <c r="Q32" s="2688" t="s">
        <v>103</v>
      </c>
      <c r="R32" s="2689"/>
      <c r="S32" s="2690"/>
      <c r="T32" s="2688" t="s">
        <v>104</v>
      </c>
      <c r="U32" s="2689"/>
      <c r="V32" s="2690"/>
      <c r="W32" s="2688" t="s">
        <v>105</v>
      </c>
      <c r="X32" s="2689"/>
      <c r="Y32" s="2690"/>
      <c r="Z32" s="35"/>
      <c r="AA32" s="2700" t="s">
        <v>107</v>
      </c>
      <c r="AB32" s="2701"/>
      <c r="AC32" s="2701"/>
      <c r="AD32" s="2701"/>
      <c r="AE32" s="2701"/>
      <c r="AF32" s="2701"/>
      <c r="AG32" s="2702"/>
      <c r="AH32" s="2688" t="s">
        <v>363</v>
      </c>
      <c r="AI32" s="2689"/>
      <c r="AJ32" s="2690"/>
      <c r="AK32" s="2706" t="s">
        <v>108</v>
      </c>
      <c r="AL32" s="2707"/>
      <c r="AM32" s="2708"/>
      <c r="AN32" s="35"/>
      <c r="AO32" s="2706" t="s">
        <v>111</v>
      </c>
      <c r="AP32" s="2707"/>
      <c r="AQ32" s="2707"/>
      <c r="AR32" s="2708"/>
      <c r="AS32" s="2715" t="s">
        <v>112</v>
      </c>
      <c r="AT32" s="2716"/>
      <c r="AU32" s="2716"/>
      <c r="AV32" s="2716"/>
      <c r="AW32" s="2717"/>
      <c r="AX32" s="2688" t="s">
        <v>366</v>
      </c>
      <c r="AY32" s="2689"/>
      <c r="AZ32" s="2689"/>
      <c r="BA32" s="2690"/>
      <c r="BB32" s="30"/>
      <c r="BC32" s="30"/>
      <c r="BD32" s="30"/>
      <c r="BE32" s="30"/>
      <c r="BF32" s="30"/>
      <c r="BG32" s="30"/>
      <c r="BH32" s="30"/>
      <c r="BI32" s="30"/>
      <c r="BJ32" s="30"/>
      <c r="BK32" s="30"/>
    </row>
    <row r="33" spans="1:53" ht="15.75">
      <c r="A33" s="2730"/>
      <c r="B33" s="2731"/>
      <c r="C33" s="2712"/>
      <c r="D33" s="2713"/>
      <c r="E33" s="2713"/>
      <c r="F33" s="2714"/>
      <c r="G33" s="2691"/>
      <c r="H33" s="2692"/>
      <c r="I33" s="2693"/>
      <c r="J33" s="2691"/>
      <c r="K33" s="2692"/>
      <c r="L33" s="2692"/>
      <c r="M33" s="2693"/>
      <c r="N33" s="2691"/>
      <c r="O33" s="2692"/>
      <c r="P33" s="2693"/>
      <c r="Q33" s="2691"/>
      <c r="R33" s="2692"/>
      <c r="S33" s="2693"/>
      <c r="T33" s="2691"/>
      <c r="U33" s="2692"/>
      <c r="V33" s="2693"/>
      <c r="W33" s="2691"/>
      <c r="X33" s="2692"/>
      <c r="Y33" s="2693"/>
      <c r="AA33" s="2703"/>
      <c r="AB33" s="2704"/>
      <c r="AC33" s="2704"/>
      <c r="AD33" s="2704"/>
      <c r="AE33" s="2704"/>
      <c r="AF33" s="2704"/>
      <c r="AG33" s="2705"/>
      <c r="AH33" s="2694"/>
      <c r="AI33" s="2695"/>
      <c r="AJ33" s="2696"/>
      <c r="AK33" s="2709"/>
      <c r="AL33" s="2710"/>
      <c r="AM33" s="2711"/>
      <c r="AO33" s="2712"/>
      <c r="AP33" s="2713"/>
      <c r="AQ33" s="2713"/>
      <c r="AR33" s="2714"/>
      <c r="AS33" s="2718"/>
      <c r="AT33" s="2719"/>
      <c r="AU33" s="2719"/>
      <c r="AV33" s="2719"/>
      <c r="AW33" s="2720"/>
      <c r="AX33" s="2691"/>
      <c r="AY33" s="2692"/>
      <c r="AZ33" s="2692"/>
      <c r="BA33" s="2693"/>
    </row>
    <row r="34" spans="1:53" ht="42.75" customHeight="1">
      <c r="A34" s="2732"/>
      <c r="B34" s="2733"/>
      <c r="C34" s="2709"/>
      <c r="D34" s="2710"/>
      <c r="E34" s="2710"/>
      <c r="F34" s="2711"/>
      <c r="G34" s="2694"/>
      <c r="H34" s="2695"/>
      <c r="I34" s="2696"/>
      <c r="J34" s="2694"/>
      <c r="K34" s="2695"/>
      <c r="L34" s="2695"/>
      <c r="M34" s="2696"/>
      <c r="N34" s="2694"/>
      <c r="O34" s="2695"/>
      <c r="P34" s="2696"/>
      <c r="Q34" s="2694"/>
      <c r="R34" s="2695"/>
      <c r="S34" s="2696"/>
      <c r="T34" s="2694"/>
      <c r="U34" s="2695"/>
      <c r="V34" s="2696"/>
      <c r="W34" s="2694"/>
      <c r="X34" s="2695"/>
      <c r="Y34" s="2696"/>
      <c r="AA34" s="2744" t="s">
        <v>109</v>
      </c>
      <c r="AB34" s="2745"/>
      <c r="AC34" s="2745"/>
      <c r="AD34" s="2745"/>
      <c r="AE34" s="2745"/>
      <c r="AF34" s="2745"/>
      <c r="AG34" s="2746"/>
      <c r="AH34" s="2747" t="s">
        <v>347</v>
      </c>
      <c r="AI34" s="2748"/>
      <c r="AJ34" s="2749"/>
      <c r="AK34" s="2750">
        <v>2</v>
      </c>
      <c r="AL34" s="2751"/>
      <c r="AM34" s="2752"/>
      <c r="AO34" s="2712"/>
      <c r="AP34" s="2713"/>
      <c r="AQ34" s="2713"/>
      <c r="AR34" s="2714"/>
      <c r="AS34" s="2718"/>
      <c r="AT34" s="2719"/>
      <c r="AU34" s="2719"/>
      <c r="AV34" s="2719"/>
      <c r="AW34" s="2720"/>
      <c r="AX34" s="2691"/>
      <c r="AY34" s="2692"/>
      <c r="AZ34" s="2692"/>
      <c r="BA34" s="2693"/>
    </row>
    <row r="35" spans="1:53" ht="20.25">
      <c r="A35" s="2753">
        <v>1</v>
      </c>
      <c r="B35" s="2736"/>
      <c r="C35" s="2734">
        <v>34</v>
      </c>
      <c r="D35" s="2735"/>
      <c r="E35" s="2735"/>
      <c r="F35" s="2736"/>
      <c r="G35" s="2734">
        <v>6</v>
      </c>
      <c r="H35" s="2735"/>
      <c r="I35" s="2736"/>
      <c r="J35" s="2734"/>
      <c r="K35" s="2735"/>
      <c r="L35" s="2735"/>
      <c r="M35" s="2736"/>
      <c r="N35" s="2734"/>
      <c r="O35" s="2735"/>
      <c r="P35" s="2736"/>
      <c r="Q35" s="2737"/>
      <c r="R35" s="2738"/>
      <c r="S35" s="2739"/>
      <c r="T35" s="2760">
        <v>12</v>
      </c>
      <c r="U35" s="2761"/>
      <c r="V35" s="2762"/>
      <c r="W35" s="2760">
        <v>52</v>
      </c>
      <c r="X35" s="2761"/>
      <c r="Y35" s="2763"/>
      <c r="AA35" s="2764" t="s">
        <v>77</v>
      </c>
      <c r="AB35" s="2765"/>
      <c r="AC35" s="2765"/>
      <c r="AD35" s="2765"/>
      <c r="AE35" s="2765"/>
      <c r="AF35" s="2765"/>
      <c r="AG35" s="2766"/>
      <c r="AH35" s="2754" t="s">
        <v>349</v>
      </c>
      <c r="AI35" s="2755"/>
      <c r="AJ35" s="2756"/>
      <c r="AK35" s="2754">
        <v>3</v>
      </c>
      <c r="AL35" s="2755"/>
      <c r="AM35" s="2756"/>
      <c r="AO35" s="2709"/>
      <c r="AP35" s="2710"/>
      <c r="AQ35" s="2710"/>
      <c r="AR35" s="2711"/>
      <c r="AS35" s="2721"/>
      <c r="AT35" s="2722"/>
      <c r="AU35" s="2722"/>
      <c r="AV35" s="2722"/>
      <c r="AW35" s="2723"/>
      <c r="AX35" s="2694"/>
      <c r="AY35" s="2695"/>
      <c r="AZ35" s="2695"/>
      <c r="BA35" s="2696"/>
    </row>
    <row r="36" spans="1:53" ht="20.25">
      <c r="A36" s="2740">
        <v>2</v>
      </c>
      <c r="B36" s="2741"/>
      <c r="C36" s="2742">
        <v>34</v>
      </c>
      <c r="D36" s="2743"/>
      <c r="E36" s="2743"/>
      <c r="F36" s="2741"/>
      <c r="G36" s="2742">
        <v>6</v>
      </c>
      <c r="H36" s="2743"/>
      <c r="I36" s="2741"/>
      <c r="J36" s="2742">
        <v>2</v>
      </c>
      <c r="K36" s="2743"/>
      <c r="L36" s="2743"/>
      <c r="M36" s="2741"/>
      <c r="N36" s="2742"/>
      <c r="O36" s="2743"/>
      <c r="P36" s="2741"/>
      <c r="Q36" s="2737"/>
      <c r="R36" s="2738"/>
      <c r="S36" s="2739"/>
      <c r="T36" s="2770">
        <v>10</v>
      </c>
      <c r="U36" s="2771"/>
      <c r="V36" s="2772"/>
      <c r="W36" s="2770">
        <v>52</v>
      </c>
      <c r="X36" s="2771"/>
      <c r="Y36" s="2773"/>
      <c r="AA36" s="2767"/>
      <c r="AB36" s="2768"/>
      <c r="AC36" s="2768"/>
      <c r="AD36" s="2768"/>
      <c r="AE36" s="2768"/>
      <c r="AF36" s="2768"/>
      <c r="AG36" s="2769"/>
      <c r="AH36" s="2757"/>
      <c r="AI36" s="2758"/>
      <c r="AJ36" s="2759"/>
      <c r="AK36" s="2757"/>
      <c r="AL36" s="2758"/>
      <c r="AM36" s="2759"/>
      <c r="AO36" s="2754" t="s">
        <v>20</v>
      </c>
      <c r="AP36" s="2755"/>
      <c r="AQ36" s="2755"/>
      <c r="AR36" s="2756"/>
      <c r="AS36" s="2777" t="s">
        <v>113</v>
      </c>
      <c r="AT36" s="2778"/>
      <c r="AU36" s="2778"/>
      <c r="AV36" s="2778"/>
      <c r="AW36" s="2779"/>
      <c r="AX36" s="2777" t="s">
        <v>351</v>
      </c>
      <c r="AY36" s="2778"/>
      <c r="AZ36" s="2778"/>
      <c r="BA36" s="2779"/>
    </row>
    <row r="37" spans="1:53" ht="20.25">
      <c r="A37" s="2740">
        <v>3</v>
      </c>
      <c r="B37" s="2741"/>
      <c r="C37" s="2801">
        <v>34</v>
      </c>
      <c r="D37" s="2802"/>
      <c r="E37" s="2802"/>
      <c r="F37" s="2803"/>
      <c r="G37" s="2742">
        <v>6</v>
      </c>
      <c r="H37" s="2743"/>
      <c r="I37" s="2741"/>
      <c r="J37" s="2742">
        <v>3</v>
      </c>
      <c r="K37" s="2743"/>
      <c r="L37" s="2743"/>
      <c r="M37" s="2741"/>
      <c r="N37" s="2742"/>
      <c r="O37" s="2743"/>
      <c r="P37" s="2741"/>
      <c r="Q37" s="2737"/>
      <c r="R37" s="2738"/>
      <c r="S37" s="2739"/>
      <c r="T37" s="2770">
        <v>9</v>
      </c>
      <c r="U37" s="2771"/>
      <c r="V37" s="2772"/>
      <c r="W37" s="2770">
        <v>52</v>
      </c>
      <c r="X37" s="2771"/>
      <c r="Y37" s="2773"/>
      <c r="AA37" s="2786" t="s">
        <v>110</v>
      </c>
      <c r="AB37" s="2787"/>
      <c r="AC37" s="2787"/>
      <c r="AD37" s="2787"/>
      <c r="AE37" s="2787"/>
      <c r="AF37" s="2787"/>
      <c r="AG37" s="2788"/>
      <c r="AH37" s="2754" t="s">
        <v>364</v>
      </c>
      <c r="AI37" s="2755"/>
      <c r="AJ37" s="2756"/>
      <c r="AK37" s="2754" t="s">
        <v>388</v>
      </c>
      <c r="AL37" s="2755"/>
      <c r="AM37" s="2756"/>
      <c r="AO37" s="2774"/>
      <c r="AP37" s="2775"/>
      <c r="AQ37" s="2775"/>
      <c r="AR37" s="2776"/>
      <c r="AS37" s="2780"/>
      <c r="AT37" s="2781"/>
      <c r="AU37" s="2781"/>
      <c r="AV37" s="2781"/>
      <c r="AW37" s="2782"/>
      <c r="AX37" s="2780"/>
      <c r="AY37" s="2781"/>
      <c r="AZ37" s="2781"/>
      <c r="BA37" s="2782"/>
    </row>
    <row r="38" spans="1:53" ht="20.25">
      <c r="A38" s="2740">
        <v>4</v>
      </c>
      <c r="B38" s="2741"/>
      <c r="C38" s="2792" t="s">
        <v>196</v>
      </c>
      <c r="D38" s="2793"/>
      <c r="E38" s="2793"/>
      <c r="F38" s="2794"/>
      <c r="G38" s="2742">
        <v>4</v>
      </c>
      <c r="H38" s="2743"/>
      <c r="I38" s="2741"/>
      <c r="J38" s="2770" t="s">
        <v>388</v>
      </c>
      <c r="K38" s="2771"/>
      <c r="L38" s="2771"/>
      <c r="M38" s="2772"/>
      <c r="N38" s="2795" t="s">
        <v>195</v>
      </c>
      <c r="O38" s="2796"/>
      <c r="P38" s="2797"/>
      <c r="Q38" s="2798">
        <v>1</v>
      </c>
      <c r="R38" s="2799"/>
      <c r="S38" s="2800"/>
      <c r="T38" s="2804" t="s">
        <v>295</v>
      </c>
      <c r="U38" s="2805"/>
      <c r="V38" s="2806"/>
      <c r="W38" s="2804" t="s">
        <v>198</v>
      </c>
      <c r="X38" s="2805"/>
      <c r="Y38" s="2807"/>
      <c r="AA38" s="2789"/>
      <c r="AB38" s="2790"/>
      <c r="AC38" s="2790"/>
      <c r="AD38" s="2790"/>
      <c r="AE38" s="2790"/>
      <c r="AF38" s="2790"/>
      <c r="AG38" s="2791"/>
      <c r="AH38" s="2757"/>
      <c r="AI38" s="2758"/>
      <c r="AJ38" s="2759"/>
      <c r="AK38" s="2757"/>
      <c r="AL38" s="2758"/>
      <c r="AM38" s="2759"/>
      <c r="AO38" s="2757"/>
      <c r="AP38" s="2758"/>
      <c r="AQ38" s="2758"/>
      <c r="AR38" s="2759"/>
      <c r="AS38" s="2783"/>
      <c r="AT38" s="2784"/>
      <c r="AU38" s="2784"/>
      <c r="AV38" s="2784"/>
      <c r="AW38" s="2785"/>
      <c r="AX38" s="2783"/>
      <c r="AY38" s="2784"/>
      <c r="AZ38" s="2784"/>
      <c r="BA38" s="2785"/>
    </row>
    <row r="39" spans="1:53" ht="46.5" customHeight="1">
      <c r="A39" s="2740" t="s">
        <v>21</v>
      </c>
      <c r="B39" s="2741"/>
      <c r="C39" s="2808" t="s">
        <v>389</v>
      </c>
      <c r="D39" s="2809"/>
      <c r="E39" s="2809"/>
      <c r="F39" s="2810"/>
      <c r="G39" s="2742">
        <v>22</v>
      </c>
      <c r="H39" s="2743"/>
      <c r="I39" s="2741"/>
      <c r="J39" s="2811" t="s">
        <v>390</v>
      </c>
      <c r="K39" s="2812"/>
      <c r="L39" s="2812"/>
      <c r="M39" s="2813"/>
      <c r="N39" s="2795" t="s">
        <v>195</v>
      </c>
      <c r="O39" s="2796"/>
      <c r="P39" s="2797"/>
      <c r="Q39" s="2798">
        <v>1</v>
      </c>
      <c r="R39" s="2799"/>
      <c r="S39" s="2800"/>
      <c r="T39" s="2770">
        <v>33</v>
      </c>
      <c r="U39" s="2771"/>
      <c r="V39" s="2772"/>
      <c r="W39" s="2804" t="s">
        <v>106</v>
      </c>
      <c r="X39" s="2805"/>
      <c r="Y39" s="2807"/>
      <c r="AA39" s="2815" t="s">
        <v>20</v>
      </c>
      <c r="AB39" s="2815"/>
      <c r="AC39" s="2815"/>
      <c r="AD39" s="2815"/>
      <c r="AE39" s="2815"/>
      <c r="AF39" s="2815"/>
      <c r="AG39" s="2815"/>
      <c r="AH39" s="2750" t="s">
        <v>351</v>
      </c>
      <c r="AI39" s="2751"/>
      <c r="AJ39" s="2752"/>
      <c r="AK39" s="2750" t="s">
        <v>195</v>
      </c>
      <c r="AL39" s="2751"/>
      <c r="AM39" s="2752"/>
      <c r="AO39" s="2775"/>
      <c r="AP39" s="2775"/>
      <c r="AQ39" s="2775"/>
      <c r="AR39" s="2775"/>
      <c r="AS39" s="2781"/>
      <c r="AT39" s="2781"/>
      <c r="AU39" s="2781"/>
      <c r="AV39" s="2781"/>
      <c r="AW39" s="2781"/>
      <c r="AX39" s="2781"/>
      <c r="AY39" s="2781"/>
      <c r="AZ39" s="2781"/>
      <c r="BA39" s="2781"/>
    </row>
    <row r="40" spans="41:53" ht="19.5" customHeight="1">
      <c r="AO40" s="2816"/>
      <c r="AP40" s="2816"/>
      <c r="AQ40" s="2816"/>
      <c r="AR40" s="2816"/>
      <c r="AS40" s="2814"/>
      <c r="AT40" s="2814"/>
      <c r="AU40" s="2814"/>
      <c r="AV40" s="2814"/>
      <c r="AW40" s="2814"/>
      <c r="AX40" s="2814"/>
      <c r="AY40" s="2814"/>
      <c r="AZ40" s="2814"/>
      <c r="BA40" s="2814"/>
    </row>
    <row r="41" spans="41:53" ht="15.75">
      <c r="AO41" s="2814"/>
      <c r="AP41" s="2814"/>
      <c r="AQ41" s="2814"/>
      <c r="AR41" s="2814"/>
      <c r="AS41" s="2814"/>
      <c r="AT41" s="2814"/>
      <c r="AU41" s="2814"/>
      <c r="AV41" s="2814"/>
      <c r="AW41" s="2814"/>
      <c r="AX41" s="2814"/>
      <c r="AY41" s="2814"/>
      <c r="AZ41" s="2814"/>
      <c r="BA41" s="2814"/>
    </row>
  </sheetData>
  <sheetProtection/>
  <mergeCells count="114">
    <mergeCell ref="Q39:S39"/>
    <mergeCell ref="A38:B38"/>
    <mergeCell ref="AS39:AW41"/>
    <mergeCell ref="AX39:BA41"/>
    <mergeCell ref="T39:V39"/>
    <mergeCell ref="W39:Y39"/>
    <mergeCell ref="AA39:AG39"/>
    <mergeCell ref="AH39:AJ39"/>
    <mergeCell ref="AK39:AM39"/>
    <mergeCell ref="AO39:AR41"/>
    <mergeCell ref="A37:B37"/>
    <mergeCell ref="A39:B39"/>
    <mergeCell ref="C39:F39"/>
    <mergeCell ref="G39:I39"/>
    <mergeCell ref="J39:M39"/>
    <mergeCell ref="N39:P39"/>
    <mergeCell ref="C38:F38"/>
    <mergeCell ref="G38:I38"/>
    <mergeCell ref="J38:M38"/>
    <mergeCell ref="N38:P38"/>
    <mergeCell ref="Q38:S38"/>
    <mergeCell ref="C37:F37"/>
    <mergeCell ref="G37:I37"/>
    <mergeCell ref="J37:M37"/>
    <mergeCell ref="N37:P37"/>
    <mergeCell ref="Q37:S37"/>
    <mergeCell ref="Q36:S36"/>
    <mergeCell ref="T36:V36"/>
    <mergeCell ref="W36:Y36"/>
    <mergeCell ref="AO36:AR38"/>
    <mergeCell ref="AS36:AW38"/>
    <mergeCell ref="AX36:BA38"/>
    <mergeCell ref="T37:V37"/>
    <mergeCell ref="W37:Y37"/>
    <mergeCell ref="AA37:AG38"/>
    <mergeCell ref="AH37:AJ38"/>
    <mergeCell ref="AK37:AM38"/>
    <mergeCell ref="T35:V35"/>
    <mergeCell ref="W35:Y35"/>
    <mergeCell ref="AA35:AG36"/>
    <mergeCell ref="AH35:AJ36"/>
    <mergeCell ref="AK35:AM36"/>
    <mergeCell ref="T38:V38"/>
    <mergeCell ref="W38:Y38"/>
    <mergeCell ref="A36:B36"/>
    <mergeCell ref="C36:F36"/>
    <mergeCell ref="G36:I36"/>
    <mergeCell ref="J36:M36"/>
    <mergeCell ref="N36:P36"/>
    <mergeCell ref="AX32:BA35"/>
    <mergeCell ref="AA34:AG34"/>
    <mergeCell ref="AH34:AJ34"/>
    <mergeCell ref="AK34:AM34"/>
    <mergeCell ref="A35:B35"/>
    <mergeCell ref="Q35:S35"/>
    <mergeCell ref="W32:Y34"/>
    <mergeCell ref="G32:I34"/>
    <mergeCell ref="J32:M34"/>
    <mergeCell ref="N32:P34"/>
    <mergeCell ref="Q32:S34"/>
    <mergeCell ref="AS32:AW35"/>
    <mergeCell ref="AX18:BA18"/>
    <mergeCell ref="AS23:BA23"/>
    <mergeCell ref="A25:AU25"/>
    <mergeCell ref="A32:B34"/>
    <mergeCell ref="C32:F34"/>
    <mergeCell ref="C35:F35"/>
    <mergeCell ref="G35:I35"/>
    <mergeCell ref="J35:M35"/>
    <mergeCell ref="N35:P35"/>
    <mergeCell ref="T32:V34"/>
    <mergeCell ref="X18:AA18"/>
    <mergeCell ref="AB18:AE18"/>
    <mergeCell ref="AF18:AI18"/>
    <mergeCell ref="AJ18:AN18"/>
    <mergeCell ref="AO18:AR18"/>
    <mergeCell ref="AA32:AG33"/>
    <mergeCell ref="AH32:AJ33"/>
    <mergeCell ref="AK32:AM33"/>
    <mergeCell ref="AO32:AR35"/>
    <mergeCell ref="AS18:AW18"/>
    <mergeCell ref="A18:A19"/>
    <mergeCell ref="B18:E18"/>
    <mergeCell ref="F18:I18"/>
    <mergeCell ref="J18:M18"/>
    <mergeCell ref="N18:R18"/>
    <mergeCell ref="S18:W18"/>
    <mergeCell ref="P11:AK11"/>
    <mergeCell ref="P12:AN12"/>
    <mergeCell ref="AO12:BA12"/>
    <mergeCell ref="P13:AL13"/>
    <mergeCell ref="P14:AL14"/>
    <mergeCell ref="A16:BA16"/>
    <mergeCell ref="A8:O8"/>
    <mergeCell ref="P8:AA8"/>
    <mergeCell ref="A9:O9"/>
    <mergeCell ref="P9:AK9"/>
    <mergeCell ref="AN9:BA10"/>
    <mergeCell ref="A10:O10"/>
    <mergeCell ref="P10:AJ10"/>
    <mergeCell ref="A4:O4"/>
    <mergeCell ref="AN4:BA5"/>
    <mergeCell ref="A5:O5"/>
    <mergeCell ref="P6:AN6"/>
    <mergeCell ref="AO6:BA6"/>
    <mergeCell ref="A7:O7"/>
    <mergeCell ref="P7:AM7"/>
    <mergeCell ref="AN7:BA7"/>
    <mergeCell ref="A1:O1"/>
    <mergeCell ref="P1:AN1"/>
    <mergeCell ref="AO1:BA3"/>
    <mergeCell ref="A2:O2"/>
    <mergeCell ref="A3:O3"/>
    <mergeCell ref="P3:AN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"/>
  <sheetViews>
    <sheetView view="pageBreakPreview" zoomScale="70" zoomScaleSheetLayoutView="70" zoomScalePageLayoutView="0" workbookViewId="0" topLeftCell="A1">
      <pane xSplit="31" ySplit="7" topLeftCell="AF8" activePane="bottomRight" state="frozen"/>
      <selection pane="topLeft" activeCell="A1" sqref="A1"/>
      <selection pane="topRight" activeCell="AF1" sqref="AF1"/>
      <selection pane="bottomLeft" activeCell="A8" sqref="A8"/>
      <selection pane="bottomRight" activeCell="A16" sqref="A16:U16"/>
    </sheetView>
  </sheetViews>
  <sheetFormatPr defaultColWidth="9.00390625" defaultRowHeight="12.75"/>
  <cols>
    <col min="1" max="1" width="10.25390625" style="5" customWidth="1"/>
    <col min="2" max="2" width="45.375" style="6" customWidth="1"/>
    <col min="3" max="3" width="7.00390625" style="7" customWidth="1"/>
    <col min="4" max="4" width="13.625" style="8" customWidth="1"/>
    <col min="5" max="5" width="5.25390625" style="8" customWidth="1"/>
    <col min="6" max="6" width="7.00390625" style="7" customWidth="1"/>
    <col min="7" max="7" width="8.25390625" style="96" hidden="1" customWidth="1"/>
    <col min="8" max="8" width="10.75390625" style="7" hidden="1" customWidth="1"/>
    <col min="9" max="9" width="11.25390625" style="6" customWidth="1"/>
    <col min="10" max="10" width="9.125" style="6" customWidth="1"/>
    <col min="11" max="11" width="7.75390625" style="6" customWidth="1"/>
    <col min="12" max="12" width="9.25390625" style="6" customWidth="1"/>
    <col min="13" max="13" width="10.875" style="6" hidden="1" customWidth="1"/>
    <col min="14" max="14" width="7.25390625" style="6" hidden="1" customWidth="1"/>
    <col min="15" max="15" width="7.00390625" style="6" hidden="1" customWidth="1"/>
    <col min="16" max="16" width="7.125" style="6" hidden="1" customWidth="1"/>
    <col min="17" max="17" width="7.625" style="6" hidden="1" customWidth="1"/>
    <col min="18" max="18" width="8.00390625" style="6" hidden="1" customWidth="1"/>
    <col min="19" max="19" width="7.75390625" style="6" hidden="1" customWidth="1"/>
    <col min="20" max="20" width="8.375" style="6" hidden="1" customWidth="1"/>
    <col min="21" max="21" width="16.75390625" style="6" customWidth="1"/>
    <col min="22" max="23" width="7.625" style="6" hidden="1" customWidth="1"/>
    <col min="24" max="24" width="7.75390625" style="6" hidden="1" customWidth="1"/>
    <col min="25" max="25" width="8.25390625" style="6" hidden="1" customWidth="1"/>
    <col min="26" max="26" width="40.875" style="6" customWidth="1"/>
    <col min="27" max="28" width="9.125" style="6" customWidth="1"/>
    <col min="29" max="16384" width="9.125" style="6" customWidth="1"/>
  </cols>
  <sheetData>
    <row r="1" spans="1:26" s="2034" customFormat="1" ht="21" thickBot="1">
      <c r="A1" s="3009" t="s">
        <v>410</v>
      </c>
      <c r="B1" s="3010"/>
      <c r="C1" s="3010"/>
      <c r="D1" s="3010"/>
      <c r="E1" s="3010"/>
      <c r="F1" s="3010"/>
      <c r="G1" s="3010"/>
      <c r="H1" s="3010"/>
      <c r="I1" s="3010"/>
      <c r="J1" s="3010"/>
      <c r="K1" s="3010"/>
      <c r="L1" s="3010"/>
      <c r="M1" s="3010"/>
      <c r="N1" s="3010"/>
      <c r="O1" s="3010"/>
      <c r="P1" s="3010"/>
      <c r="Q1" s="3010"/>
      <c r="R1" s="3010"/>
      <c r="S1" s="3010"/>
      <c r="T1" s="3010"/>
      <c r="U1" s="3010"/>
      <c r="V1" s="3010"/>
      <c r="W1" s="3010"/>
      <c r="X1" s="3010"/>
      <c r="Y1" s="3011"/>
      <c r="Z1" s="2438"/>
    </row>
    <row r="2" spans="1:26" s="2034" customFormat="1" ht="15" customHeight="1">
      <c r="A2" s="3043" t="s">
        <v>22</v>
      </c>
      <c r="B2" s="3046" t="s">
        <v>117</v>
      </c>
      <c r="C2" s="3049" t="s">
        <v>353</v>
      </c>
      <c r="D2" s="3050"/>
      <c r="E2" s="3050"/>
      <c r="F2" s="3051"/>
      <c r="G2" s="3055" t="s">
        <v>118</v>
      </c>
      <c r="H2" s="3058" t="s">
        <v>119</v>
      </c>
      <c r="I2" s="3059"/>
      <c r="J2" s="3059"/>
      <c r="K2" s="3059"/>
      <c r="L2" s="3059"/>
      <c r="M2" s="3060"/>
      <c r="N2" s="3061"/>
      <c r="O2" s="3062"/>
      <c r="P2" s="3062"/>
      <c r="Q2" s="3062"/>
      <c r="R2" s="3062"/>
      <c r="S2" s="3062"/>
      <c r="T2" s="3062"/>
      <c r="U2" s="3062"/>
      <c r="V2" s="3062"/>
      <c r="W2" s="3062"/>
      <c r="X2" s="3062"/>
      <c r="Y2" s="3062"/>
      <c r="Z2" s="2954" t="s">
        <v>394</v>
      </c>
    </row>
    <row r="3" spans="1:26" s="2034" customFormat="1" ht="15" customHeight="1">
      <c r="A3" s="3044"/>
      <c r="B3" s="3047"/>
      <c r="C3" s="3052"/>
      <c r="D3" s="3053"/>
      <c r="E3" s="3053"/>
      <c r="F3" s="3054"/>
      <c r="G3" s="3056"/>
      <c r="H3" s="3064" t="s">
        <v>121</v>
      </c>
      <c r="I3" s="3067" t="s">
        <v>122</v>
      </c>
      <c r="J3" s="3068"/>
      <c r="K3" s="3068"/>
      <c r="L3" s="3069"/>
      <c r="M3" s="3070" t="s">
        <v>123</v>
      </c>
      <c r="N3" s="3025" t="s">
        <v>25</v>
      </c>
      <c r="O3" s="3026"/>
      <c r="P3" s="3027"/>
      <c r="Q3" s="3031" t="s">
        <v>26</v>
      </c>
      <c r="R3" s="3026"/>
      <c r="S3" s="3027"/>
      <c r="T3" s="3031" t="s">
        <v>27</v>
      </c>
      <c r="U3" s="3026"/>
      <c r="V3" s="3027"/>
      <c r="W3" s="3031" t="s">
        <v>28</v>
      </c>
      <c r="X3" s="3026"/>
      <c r="Y3" s="3026"/>
      <c r="Z3" s="2954"/>
    </row>
    <row r="4" spans="1:26" s="2034" customFormat="1" ht="24.75" customHeight="1">
      <c r="A4" s="3044"/>
      <c r="B4" s="3047"/>
      <c r="C4" s="3019" t="s">
        <v>124</v>
      </c>
      <c r="D4" s="3019" t="s">
        <v>125</v>
      </c>
      <c r="E4" s="3037" t="s">
        <v>126</v>
      </c>
      <c r="F4" s="3038"/>
      <c r="G4" s="3056"/>
      <c r="H4" s="3065"/>
      <c r="I4" s="3019" t="s">
        <v>127</v>
      </c>
      <c r="J4" s="3039" t="s">
        <v>128</v>
      </c>
      <c r="K4" s="3040"/>
      <c r="L4" s="3041"/>
      <c r="M4" s="3035"/>
      <c r="N4" s="3028"/>
      <c r="O4" s="3029"/>
      <c r="P4" s="3030"/>
      <c r="Q4" s="3032"/>
      <c r="R4" s="3029"/>
      <c r="S4" s="3030"/>
      <c r="T4" s="3032"/>
      <c r="U4" s="3029"/>
      <c r="V4" s="3030"/>
      <c r="W4" s="3032"/>
      <c r="X4" s="3029"/>
      <c r="Y4" s="3029"/>
      <c r="Z4" s="2954"/>
    </row>
    <row r="5" spans="1:26" s="2034" customFormat="1" ht="15" customHeight="1">
      <c r="A5" s="3044"/>
      <c r="B5" s="3047"/>
      <c r="C5" s="3020"/>
      <c r="D5" s="3035"/>
      <c r="E5" s="3042" t="s">
        <v>129</v>
      </c>
      <c r="F5" s="3016" t="s">
        <v>130</v>
      </c>
      <c r="G5" s="3056"/>
      <c r="H5" s="3065"/>
      <c r="I5" s="3020"/>
      <c r="J5" s="3019" t="s">
        <v>24</v>
      </c>
      <c r="K5" s="3019" t="s">
        <v>131</v>
      </c>
      <c r="L5" s="3019" t="s">
        <v>132</v>
      </c>
      <c r="M5" s="3035"/>
      <c r="N5" s="2037">
        <v>1</v>
      </c>
      <c r="O5" s="2038" t="s">
        <v>344</v>
      </c>
      <c r="P5" s="2038" t="s">
        <v>345</v>
      </c>
      <c r="Q5" s="2038">
        <v>3</v>
      </c>
      <c r="R5" s="2038" t="s">
        <v>346</v>
      </c>
      <c r="S5" s="2038" t="s">
        <v>347</v>
      </c>
      <c r="T5" s="2038">
        <v>5</v>
      </c>
      <c r="U5" s="2038" t="s">
        <v>348</v>
      </c>
      <c r="V5" s="2038" t="s">
        <v>349</v>
      </c>
      <c r="W5" s="2038">
        <v>7</v>
      </c>
      <c r="X5" s="2038" t="s">
        <v>350</v>
      </c>
      <c r="Y5" s="2501" t="s">
        <v>351</v>
      </c>
      <c r="Z5" s="2954"/>
    </row>
    <row r="6" spans="1:26" s="2034" customFormat="1" ht="21" thickBot="1">
      <c r="A6" s="3044"/>
      <c r="B6" s="3047"/>
      <c r="C6" s="3020"/>
      <c r="D6" s="3035"/>
      <c r="E6" s="3042"/>
      <c r="F6" s="3017"/>
      <c r="G6" s="3056"/>
      <c r="H6" s="3065"/>
      <c r="I6" s="3020"/>
      <c r="J6" s="3020"/>
      <c r="K6" s="3020"/>
      <c r="L6" s="3020"/>
      <c r="M6" s="3035"/>
      <c r="N6" s="3022"/>
      <c r="O6" s="3023"/>
      <c r="P6" s="3023"/>
      <c r="Q6" s="3023"/>
      <c r="R6" s="3023"/>
      <c r="S6" s="3023"/>
      <c r="T6" s="3023"/>
      <c r="U6" s="3023"/>
      <c r="V6" s="3023"/>
      <c r="W6" s="3023"/>
      <c r="X6" s="3023"/>
      <c r="Y6" s="3023"/>
      <c r="Z6" s="2954"/>
    </row>
    <row r="7" spans="1:26" s="2034" customFormat="1" ht="54" customHeight="1">
      <c r="A7" s="3045"/>
      <c r="B7" s="3048"/>
      <c r="C7" s="3021"/>
      <c r="D7" s="3036"/>
      <c r="E7" s="3042"/>
      <c r="F7" s="3018"/>
      <c r="G7" s="3057"/>
      <c r="H7" s="3066"/>
      <c r="I7" s="3021"/>
      <c r="J7" s="3021"/>
      <c r="K7" s="3021"/>
      <c r="L7" s="3021"/>
      <c r="M7" s="3036"/>
      <c r="N7" s="2470">
        <v>15</v>
      </c>
      <c r="O7" s="2471">
        <v>9</v>
      </c>
      <c r="P7" s="2472">
        <v>9</v>
      </c>
      <c r="Q7" s="2470">
        <v>15</v>
      </c>
      <c r="R7" s="2471">
        <v>9</v>
      </c>
      <c r="S7" s="2472">
        <v>9</v>
      </c>
      <c r="T7" s="2470">
        <v>15</v>
      </c>
      <c r="U7" s="2471" t="s">
        <v>393</v>
      </c>
      <c r="V7" s="2472">
        <v>9</v>
      </c>
      <c r="W7" s="2470">
        <v>15</v>
      </c>
      <c r="X7" s="2471">
        <v>9</v>
      </c>
      <c r="Y7" s="2502">
        <v>8</v>
      </c>
      <c r="Z7" s="2954"/>
    </row>
    <row r="8" spans="1:26" s="1941" customFormat="1" ht="18.75">
      <c r="A8" s="1498"/>
      <c r="B8" s="2480"/>
      <c r="C8" s="2085"/>
      <c r="D8" s="2085"/>
      <c r="E8" s="2085"/>
      <c r="F8" s="2085"/>
      <c r="G8" s="2481"/>
      <c r="H8" s="2085"/>
      <c r="I8" s="2085"/>
      <c r="J8" s="2085"/>
      <c r="K8" s="2085"/>
      <c r="L8" s="2085"/>
      <c r="M8" s="2085"/>
      <c r="N8" s="2085"/>
      <c r="O8" s="2085"/>
      <c r="P8" s="2085"/>
      <c r="Q8" s="2085"/>
      <c r="R8" s="2085"/>
      <c r="S8" s="2085"/>
      <c r="T8" s="2085"/>
      <c r="U8" s="2085"/>
      <c r="V8" s="2085">
        <v>22</v>
      </c>
      <c r="W8" s="2085">
        <v>23</v>
      </c>
      <c r="X8" s="2085">
        <v>24</v>
      </c>
      <c r="Y8" s="2503">
        <v>25</v>
      </c>
      <c r="Z8" s="2085"/>
    </row>
    <row r="9" spans="1:29" s="1941" customFormat="1" ht="18.75">
      <c r="A9" s="2477" t="s">
        <v>249</v>
      </c>
      <c r="B9" s="2482" t="s">
        <v>231</v>
      </c>
      <c r="C9" s="2483"/>
      <c r="D9" s="1999" t="s">
        <v>348</v>
      </c>
      <c r="E9" s="2010"/>
      <c r="F9" s="2483"/>
      <c r="G9" s="2484">
        <v>3</v>
      </c>
      <c r="H9" s="1498">
        <v>90</v>
      </c>
      <c r="I9" s="2287">
        <v>30</v>
      </c>
      <c r="J9" s="2287">
        <v>20</v>
      </c>
      <c r="K9" s="2287"/>
      <c r="L9" s="2287">
        <v>10</v>
      </c>
      <c r="M9" s="2287">
        <v>60</v>
      </c>
      <c r="N9" s="2483"/>
      <c r="O9" s="2483"/>
      <c r="P9" s="2483"/>
      <c r="Q9" s="2483"/>
      <c r="R9" s="2483"/>
      <c r="S9" s="2483"/>
      <c r="T9" s="2483"/>
      <c r="U9" s="2483">
        <v>3.3333333333333335</v>
      </c>
      <c r="V9" s="2483"/>
      <c r="W9" s="2483"/>
      <c r="X9" s="2483"/>
      <c r="Y9" s="2504"/>
      <c r="Z9" s="2483"/>
      <c r="AA9" s="1941" t="s">
        <v>348</v>
      </c>
      <c r="AC9" s="1941">
        <v>3</v>
      </c>
    </row>
    <row r="10" spans="1:27" s="2488" customFormat="1" ht="24" customHeight="1">
      <c r="A10" s="2272"/>
      <c r="B10" s="2485" t="s">
        <v>411</v>
      </c>
      <c r="C10" s="2486"/>
      <c r="D10" s="2272"/>
      <c r="E10" s="2272"/>
      <c r="F10" s="2486"/>
      <c r="G10" s="2487"/>
      <c r="H10" s="2436"/>
      <c r="I10" s="2276"/>
      <c r="J10" s="2277"/>
      <c r="K10" s="2277"/>
      <c r="L10" s="2277"/>
      <c r="M10" s="2276"/>
      <c r="N10" s="1548"/>
      <c r="O10" s="1548"/>
      <c r="P10" s="1548"/>
      <c r="Q10" s="2277"/>
      <c r="R10" s="2277"/>
      <c r="S10" s="2277"/>
      <c r="T10" s="2277"/>
      <c r="U10" s="2277"/>
      <c r="V10" s="2277"/>
      <c r="W10" s="1548"/>
      <c r="X10" s="1548"/>
      <c r="Y10" s="2283"/>
      <c r="Z10" s="1548"/>
      <c r="AA10" s="2488" t="s">
        <v>348</v>
      </c>
    </row>
    <row r="11" spans="1:27" s="2488" customFormat="1" ht="37.5">
      <c r="A11" s="2489" t="s">
        <v>186</v>
      </c>
      <c r="B11" s="2490" t="s">
        <v>412</v>
      </c>
      <c r="C11" s="2491"/>
      <c r="D11" s="2491" t="s">
        <v>348</v>
      </c>
      <c r="E11" s="2491"/>
      <c r="F11" s="2491"/>
      <c r="G11" s="2492">
        <v>1.5</v>
      </c>
      <c r="H11" s="2436">
        <v>45</v>
      </c>
      <c r="I11" s="2276">
        <v>16</v>
      </c>
      <c r="J11" s="2276">
        <v>16</v>
      </c>
      <c r="K11" s="2276"/>
      <c r="L11" s="2276"/>
      <c r="M11" s="2276">
        <v>29</v>
      </c>
      <c r="N11" s="2491"/>
      <c r="O11" s="2491"/>
      <c r="P11" s="2491"/>
      <c r="Q11" s="2276"/>
      <c r="R11" s="2276"/>
      <c r="S11" s="2276"/>
      <c r="T11" s="2493"/>
      <c r="U11" s="2493">
        <v>1.5</v>
      </c>
      <c r="V11" s="2276"/>
      <c r="W11" s="2494"/>
      <c r="X11" s="2494"/>
      <c r="Y11" s="2505"/>
      <c r="Z11" s="2494"/>
      <c r="AA11" s="2488" t="s">
        <v>348</v>
      </c>
    </row>
    <row r="12" spans="1:26" s="2488" customFormat="1" ht="18.75">
      <c r="A12" s="2489"/>
      <c r="B12" s="2490"/>
      <c r="C12" s="2491"/>
      <c r="D12" s="2491"/>
      <c r="E12" s="2491"/>
      <c r="F12" s="2491"/>
      <c r="G12" s="2492"/>
      <c r="H12" s="2436"/>
      <c r="I12" s="2276"/>
      <c r="J12" s="2276"/>
      <c r="K12" s="2276"/>
      <c r="L12" s="2276"/>
      <c r="M12" s="2276"/>
      <c r="N12" s="2491"/>
      <c r="O12" s="2491"/>
      <c r="P12" s="2491"/>
      <c r="Q12" s="2276"/>
      <c r="R12" s="2276"/>
      <c r="S12" s="2276"/>
      <c r="T12" s="2493"/>
      <c r="U12" s="2493"/>
      <c r="V12" s="2276"/>
      <c r="W12" s="2494"/>
      <c r="X12" s="2494"/>
      <c r="Y12" s="2505"/>
      <c r="Z12" s="2494"/>
    </row>
    <row r="13" spans="1:27" s="1995" customFormat="1" ht="18.75">
      <c r="A13" s="2477" t="s">
        <v>266</v>
      </c>
      <c r="B13" s="2478" t="s">
        <v>50</v>
      </c>
      <c r="C13" s="2437" t="s">
        <v>348</v>
      </c>
      <c r="D13" s="2437"/>
      <c r="E13" s="2437"/>
      <c r="F13" s="2437"/>
      <c r="G13" s="2495">
        <v>5</v>
      </c>
      <c r="H13" s="2437">
        <v>150</v>
      </c>
      <c r="I13" s="2491">
        <v>72</v>
      </c>
      <c r="J13" s="2437">
        <v>45</v>
      </c>
      <c r="K13" s="2437"/>
      <c r="L13" s="2437">
        <v>27</v>
      </c>
      <c r="M13" s="2496">
        <v>78</v>
      </c>
      <c r="N13" s="2435"/>
      <c r="O13" s="2435"/>
      <c r="P13" s="2435"/>
      <c r="Q13" s="2435"/>
      <c r="R13" s="2435"/>
      <c r="S13" s="2435"/>
      <c r="T13" s="1971"/>
      <c r="U13" s="1971">
        <v>8</v>
      </c>
      <c r="V13" s="1971"/>
      <c r="W13" s="1971"/>
      <c r="X13" s="1971"/>
      <c r="Y13" s="2008"/>
      <c r="Z13" s="1971"/>
      <c r="AA13" s="1995" t="s">
        <v>348</v>
      </c>
    </row>
    <row r="14" spans="1:27" s="1995" customFormat="1" ht="37.5">
      <c r="A14" s="2477" t="s">
        <v>276</v>
      </c>
      <c r="B14" s="2478" t="s">
        <v>375</v>
      </c>
      <c r="C14" s="2437" t="s">
        <v>348</v>
      </c>
      <c r="D14" s="2437"/>
      <c r="E14" s="2437"/>
      <c r="F14" s="2437"/>
      <c r="G14" s="2479">
        <v>4</v>
      </c>
      <c r="H14" s="2287">
        <v>120</v>
      </c>
      <c r="I14" s="1498">
        <v>45</v>
      </c>
      <c r="J14" s="2287">
        <v>27</v>
      </c>
      <c r="K14" s="2287"/>
      <c r="L14" s="2287">
        <v>18</v>
      </c>
      <c r="M14" s="2088">
        <v>75</v>
      </c>
      <c r="N14" s="1971"/>
      <c r="O14" s="1971"/>
      <c r="P14" s="1971"/>
      <c r="Q14" s="1971"/>
      <c r="R14" s="1971"/>
      <c r="S14" s="1971"/>
      <c r="T14" s="1971"/>
      <c r="U14" s="1971">
        <v>5</v>
      </c>
      <c r="V14" s="1971"/>
      <c r="W14" s="1971"/>
      <c r="X14" s="1971"/>
      <c r="Y14" s="2008"/>
      <c r="Z14" s="1971"/>
      <c r="AA14" s="1995" t="s">
        <v>348</v>
      </c>
    </row>
    <row r="15" spans="1:27" s="1995" customFormat="1" ht="18.75">
      <c r="A15" s="2477" t="s">
        <v>272</v>
      </c>
      <c r="B15" s="2478" t="s">
        <v>380</v>
      </c>
      <c r="C15" s="2437" t="s">
        <v>348</v>
      </c>
      <c r="D15" s="2437"/>
      <c r="E15" s="2437"/>
      <c r="F15" s="2437"/>
      <c r="G15" s="2479">
        <v>4</v>
      </c>
      <c r="H15" s="2287">
        <f>G15*30</f>
        <v>120</v>
      </c>
      <c r="I15" s="1498">
        <f>J15+K15+L15</f>
        <v>54</v>
      </c>
      <c r="J15" s="2437">
        <v>36</v>
      </c>
      <c r="K15" s="2437"/>
      <c r="L15" s="2437">
        <v>18</v>
      </c>
      <c r="M15" s="2088">
        <f>H15-I15</f>
        <v>66</v>
      </c>
      <c r="N15" s="1971"/>
      <c r="O15" s="1971"/>
      <c r="P15" s="1971"/>
      <c r="Q15" s="1971"/>
      <c r="R15" s="1971"/>
      <c r="S15" s="1971"/>
      <c r="T15" s="1971"/>
      <c r="U15" s="1971">
        <v>6</v>
      </c>
      <c r="V15" s="1971"/>
      <c r="W15" s="1971"/>
      <c r="X15" s="1971"/>
      <c r="Y15" s="2008"/>
      <c r="Z15" s="1971"/>
      <c r="AA15" s="1995" t="s">
        <v>348</v>
      </c>
    </row>
    <row r="16" spans="1:25" s="1941" customFormat="1" ht="56.25">
      <c r="A16" s="2477" t="s">
        <v>149</v>
      </c>
      <c r="B16" s="2497" t="s">
        <v>35</v>
      </c>
      <c r="C16" s="1935"/>
      <c r="D16" s="2498" t="s">
        <v>358</v>
      </c>
      <c r="E16" s="2498"/>
      <c r="F16" s="2499"/>
      <c r="G16" s="2484"/>
      <c r="H16" s="2287"/>
      <c r="I16" s="2500">
        <f>SUM($J16:$L16)</f>
        <v>0</v>
      </c>
      <c r="J16" s="2287"/>
      <c r="K16" s="2287"/>
      <c r="L16" s="2287"/>
      <c r="M16" s="2287"/>
      <c r="N16" s="1971"/>
      <c r="O16" s="1971"/>
      <c r="P16" s="1971"/>
      <c r="Q16" s="1971"/>
      <c r="R16" s="1971"/>
      <c r="S16" s="1971"/>
      <c r="T16" s="1498" t="s">
        <v>64</v>
      </c>
      <c r="U16" s="1941" t="s">
        <v>413</v>
      </c>
      <c r="Y16" s="1942"/>
    </row>
    <row r="17" ht="15.75">
      <c r="U17" s="2356">
        <v>24</v>
      </c>
    </row>
  </sheetData>
  <sheetProtection/>
  <mergeCells count="26"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C4:C7"/>
    <mergeCell ref="D4:D7"/>
    <mergeCell ref="E4:F4"/>
    <mergeCell ref="I4:I7"/>
    <mergeCell ref="J4:L4"/>
    <mergeCell ref="E5:E7"/>
    <mergeCell ref="Z2:Z7"/>
    <mergeCell ref="F5:F7"/>
    <mergeCell ref="J5:J7"/>
    <mergeCell ref="K5:K7"/>
    <mergeCell ref="L5:L7"/>
    <mergeCell ref="N6:Y6"/>
    <mergeCell ref="N3:P4"/>
    <mergeCell ref="Q3:S4"/>
    <mergeCell ref="T3:V4"/>
    <mergeCell ref="W3:Y4"/>
  </mergeCells>
  <printOptions/>
  <pageMargins left="0.3937007874015748" right="0.3937007874015748" top="0.5905511811023623" bottom="0.3937007874015748" header="0.5118110236220472" footer="0.5118110236220472"/>
  <pageSetup fitToHeight="0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view="pageBreakPreview" zoomScale="70" zoomScaleSheetLayoutView="70" zoomScalePageLayoutView="0" workbookViewId="0" topLeftCell="A1">
      <pane xSplit="31" ySplit="7" topLeftCell="AF8" activePane="bottomRight" state="frozen"/>
      <selection pane="topLeft" activeCell="A1" sqref="A1"/>
      <selection pane="topRight" activeCell="AF1" sqref="AF1"/>
      <selection pane="bottomLeft" activeCell="A8" sqref="A8"/>
      <selection pane="bottomRight" activeCell="A2" sqref="A2:A7"/>
    </sheetView>
  </sheetViews>
  <sheetFormatPr defaultColWidth="9.00390625" defaultRowHeight="12.75"/>
  <cols>
    <col min="1" max="1" width="10.25390625" style="5" customWidth="1"/>
    <col min="2" max="2" width="45.375" style="483" customWidth="1"/>
    <col min="3" max="3" width="7.00390625" style="7" customWidth="1"/>
    <col min="4" max="4" width="13.625" style="8" customWidth="1"/>
    <col min="5" max="5" width="5.25390625" style="8" customWidth="1"/>
    <col min="6" max="6" width="7.00390625" style="7" customWidth="1"/>
    <col min="7" max="7" width="8.25390625" style="96" customWidth="1"/>
    <col min="8" max="8" width="10.75390625" style="7" hidden="1" customWidth="1"/>
    <col min="9" max="9" width="11.25390625" style="6" hidden="1" customWidth="1"/>
    <col min="10" max="10" width="9.125" style="6" customWidth="1"/>
    <col min="11" max="11" width="7.75390625" style="6" customWidth="1"/>
    <col min="12" max="12" width="9.25390625" style="6" customWidth="1"/>
    <col min="13" max="13" width="10.875" style="6" hidden="1" customWidth="1"/>
    <col min="14" max="14" width="7.25390625" style="6" hidden="1" customWidth="1"/>
    <col min="15" max="15" width="7.00390625" style="6" hidden="1" customWidth="1"/>
    <col min="16" max="16" width="7.125" style="6" hidden="1" customWidth="1"/>
    <col min="17" max="17" width="7.625" style="6" hidden="1" customWidth="1"/>
    <col min="18" max="18" width="8.00390625" style="6" hidden="1" customWidth="1"/>
    <col min="19" max="19" width="7.75390625" style="6" hidden="1" customWidth="1"/>
    <col min="20" max="20" width="8.375" style="6" hidden="1" customWidth="1"/>
    <col min="21" max="21" width="7.75390625" style="6" hidden="1" customWidth="1"/>
    <col min="22" max="22" width="13.375" style="6" customWidth="1"/>
    <col min="23" max="23" width="7.625" style="6" hidden="1" customWidth="1"/>
    <col min="24" max="24" width="7.75390625" style="6" hidden="1" customWidth="1"/>
    <col min="25" max="25" width="8.25390625" style="6" hidden="1" customWidth="1"/>
    <col min="26" max="26" width="41.25390625" style="6" customWidth="1"/>
    <col min="27" max="28" width="9.125" style="6" customWidth="1"/>
    <col min="29" max="16384" width="9.125" style="6" customWidth="1"/>
  </cols>
  <sheetData>
    <row r="1" spans="1:26" s="2034" customFormat="1" ht="21" thickBot="1">
      <c r="A1" s="3009" t="s">
        <v>414</v>
      </c>
      <c r="B1" s="3010"/>
      <c r="C1" s="3010"/>
      <c r="D1" s="3010"/>
      <c r="E1" s="3010"/>
      <c r="F1" s="3010"/>
      <c r="G1" s="3010"/>
      <c r="H1" s="3010"/>
      <c r="I1" s="3010"/>
      <c r="J1" s="3010"/>
      <c r="K1" s="3010"/>
      <c r="L1" s="3010"/>
      <c r="M1" s="3010"/>
      <c r="N1" s="3010"/>
      <c r="O1" s="3010"/>
      <c r="P1" s="3010"/>
      <c r="Q1" s="3010"/>
      <c r="R1" s="3010"/>
      <c r="S1" s="3010"/>
      <c r="T1" s="3010"/>
      <c r="U1" s="3010"/>
      <c r="V1" s="3010"/>
      <c r="W1" s="3010"/>
      <c r="X1" s="3010"/>
      <c r="Y1" s="3011"/>
      <c r="Z1" s="2438"/>
    </row>
    <row r="2" spans="1:26" s="2034" customFormat="1" ht="15" customHeight="1">
      <c r="A2" s="3043" t="s">
        <v>22</v>
      </c>
      <c r="B2" s="3071" t="s">
        <v>117</v>
      </c>
      <c r="C2" s="3049" t="s">
        <v>353</v>
      </c>
      <c r="D2" s="3050"/>
      <c r="E2" s="3050"/>
      <c r="F2" s="3051"/>
      <c r="G2" s="3055" t="s">
        <v>118</v>
      </c>
      <c r="H2" s="3058" t="s">
        <v>119</v>
      </c>
      <c r="I2" s="3059"/>
      <c r="J2" s="3059"/>
      <c r="K2" s="3059"/>
      <c r="L2" s="3059"/>
      <c r="M2" s="3060"/>
      <c r="N2" s="3061"/>
      <c r="O2" s="3062"/>
      <c r="P2" s="3062"/>
      <c r="Q2" s="3062"/>
      <c r="R2" s="3062"/>
      <c r="S2" s="3062"/>
      <c r="T2" s="3062"/>
      <c r="U2" s="3062"/>
      <c r="V2" s="3062"/>
      <c r="W2" s="3062"/>
      <c r="X2" s="3062"/>
      <c r="Y2" s="3062"/>
      <c r="Z2" s="2954" t="s">
        <v>394</v>
      </c>
    </row>
    <row r="3" spans="1:26" s="2034" customFormat="1" ht="15" customHeight="1">
      <c r="A3" s="3044"/>
      <c r="B3" s="3072"/>
      <c r="C3" s="3052"/>
      <c r="D3" s="3053"/>
      <c r="E3" s="3053"/>
      <c r="F3" s="3054"/>
      <c r="G3" s="3056"/>
      <c r="H3" s="3064" t="s">
        <v>121</v>
      </c>
      <c r="I3" s="3067" t="s">
        <v>122</v>
      </c>
      <c r="J3" s="3068"/>
      <c r="K3" s="3068"/>
      <c r="L3" s="3069"/>
      <c r="M3" s="3070" t="s">
        <v>123</v>
      </c>
      <c r="N3" s="3025" t="s">
        <v>25</v>
      </c>
      <c r="O3" s="3026"/>
      <c r="P3" s="3027"/>
      <c r="Q3" s="3031" t="s">
        <v>26</v>
      </c>
      <c r="R3" s="3026"/>
      <c r="S3" s="3027"/>
      <c r="T3" s="3031" t="s">
        <v>27</v>
      </c>
      <c r="U3" s="3026"/>
      <c r="V3" s="3027"/>
      <c r="W3" s="3031" t="s">
        <v>28</v>
      </c>
      <c r="X3" s="3026"/>
      <c r="Y3" s="3026"/>
      <c r="Z3" s="2954"/>
    </row>
    <row r="4" spans="1:26" s="2034" customFormat="1" ht="24.75" customHeight="1">
      <c r="A4" s="3044"/>
      <c r="B4" s="3072"/>
      <c r="C4" s="3019" t="s">
        <v>124</v>
      </c>
      <c r="D4" s="3019" t="s">
        <v>125</v>
      </c>
      <c r="E4" s="3037" t="s">
        <v>126</v>
      </c>
      <c r="F4" s="3038"/>
      <c r="G4" s="3056"/>
      <c r="H4" s="3065"/>
      <c r="I4" s="3019" t="s">
        <v>127</v>
      </c>
      <c r="J4" s="3039" t="s">
        <v>128</v>
      </c>
      <c r="K4" s="3040"/>
      <c r="L4" s="3041"/>
      <c r="M4" s="3035"/>
      <c r="N4" s="3028"/>
      <c r="O4" s="3029"/>
      <c r="P4" s="3030"/>
      <c r="Q4" s="3032"/>
      <c r="R4" s="3029"/>
      <c r="S4" s="3030"/>
      <c r="T4" s="3032"/>
      <c r="U4" s="3029"/>
      <c r="V4" s="3030"/>
      <c r="W4" s="3032"/>
      <c r="X4" s="3029"/>
      <c r="Y4" s="3029"/>
      <c r="Z4" s="2954"/>
    </row>
    <row r="5" spans="1:26" s="2034" customFormat="1" ht="15" customHeight="1">
      <c r="A5" s="3044"/>
      <c r="B5" s="3072"/>
      <c r="C5" s="3020"/>
      <c r="D5" s="3035"/>
      <c r="E5" s="3042" t="s">
        <v>129</v>
      </c>
      <c r="F5" s="3016" t="s">
        <v>130</v>
      </c>
      <c r="G5" s="3056"/>
      <c r="H5" s="3065"/>
      <c r="I5" s="3020"/>
      <c r="J5" s="3019" t="s">
        <v>24</v>
      </c>
      <c r="K5" s="3019" t="s">
        <v>131</v>
      </c>
      <c r="L5" s="3019" t="s">
        <v>132</v>
      </c>
      <c r="M5" s="3035"/>
      <c r="N5" s="2037">
        <v>1</v>
      </c>
      <c r="O5" s="2038" t="s">
        <v>344</v>
      </c>
      <c r="P5" s="2038" t="s">
        <v>345</v>
      </c>
      <c r="Q5" s="2038">
        <v>3</v>
      </c>
      <c r="R5" s="2038" t="s">
        <v>346</v>
      </c>
      <c r="S5" s="2038" t="s">
        <v>347</v>
      </c>
      <c r="T5" s="2038">
        <v>5</v>
      </c>
      <c r="U5" s="2038" t="s">
        <v>348</v>
      </c>
      <c r="V5" s="2038" t="s">
        <v>349</v>
      </c>
      <c r="W5" s="2038">
        <v>7</v>
      </c>
      <c r="X5" s="2038" t="s">
        <v>350</v>
      </c>
      <c r="Y5" s="2501" t="s">
        <v>351</v>
      </c>
      <c r="Z5" s="2954"/>
    </row>
    <row r="6" spans="1:26" s="2034" customFormat="1" ht="21" thickBot="1">
      <c r="A6" s="3044"/>
      <c r="B6" s="3072"/>
      <c r="C6" s="3020"/>
      <c r="D6" s="3035"/>
      <c r="E6" s="3042"/>
      <c r="F6" s="3017"/>
      <c r="G6" s="3056"/>
      <c r="H6" s="3065"/>
      <c r="I6" s="3020"/>
      <c r="J6" s="3020"/>
      <c r="K6" s="3020"/>
      <c r="L6" s="3020"/>
      <c r="M6" s="3035"/>
      <c r="N6" s="3022"/>
      <c r="O6" s="3023"/>
      <c r="P6" s="3023"/>
      <c r="Q6" s="3023"/>
      <c r="R6" s="3023"/>
      <c r="S6" s="3023"/>
      <c r="T6" s="3023"/>
      <c r="U6" s="3023"/>
      <c r="V6" s="3023"/>
      <c r="W6" s="3023"/>
      <c r="X6" s="3023"/>
      <c r="Y6" s="3023"/>
      <c r="Z6" s="2954"/>
    </row>
    <row r="7" spans="1:26" s="2034" customFormat="1" ht="54" customHeight="1" thickBot="1">
      <c r="A7" s="3045"/>
      <c r="B7" s="3073"/>
      <c r="C7" s="3021"/>
      <c r="D7" s="3036"/>
      <c r="E7" s="3042"/>
      <c r="F7" s="3018"/>
      <c r="G7" s="3057"/>
      <c r="H7" s="3066"/>
      <c r="I7" s="3021"/>
      <c r="J7" s="3021"/>
      <c r="K7" s="3021"/>
      <c r="L7" s="3021"/>
      <c r="M7" s="3036"/>
      <c r="N7" s="2040">
        <v>15</v>
      </c>
      <c r="O7" s="2041">
        <v>9</v>
      </c>
      <c r="P7" s="2042">
        <v>9</v>
      </c>
      <c r="Q7" s="2040">
        <v>15</v>
      </c>
      <c r="R7" s="2041">
        <v>9</v>
      </c>
      <c r="S7" s="2042">
        <v>9</v>
      </c>
      <c r="T7" s="2040">
        <v>15</v>
      </c>
      <c r="U7" s="2041">
        <v>9</v>
      </c>
      <c r="V7" s="2042" t="s">
        <v>393</v>
      </c>
      <c r="W7" s="2040">
        <v>15</v>
      </c>
      <c r="X7" s="2041">
        <v>9</v>
      </c>
      <c r="Y7" s="2581">
        <v>8</v>
      </c>
      <c r="Z7" s="2954"/>
    </row>
    <row r="8" spans="1:26" s="2034" customFormat="1" ht="20.25">
      <c r="A8" s="2043"/>
      <c r="B8" s="2577"/>
      <c r="C8" s="2045"/>
      <c r="D8" s="2045"/>
      <c r="E8" s="2046"/>
      <c r="F8" s="2036"/>
      <c r="G8" s="2047"/>
      <c r="H8" s="2035"/>
      <c r="I8" s="2045"/>
      <c r="J8" s="2045"/>
      <c r="K8" s="2045"/>
      <c r="L8" s="2045"/>
      <c r="M8" s="2048"/>
      <c r="N8" s="2049"/>
      <c r="O8" s="2045"/>
      <c r="P8" s="2045"/>
      <c r="Q8" s="2045"/>
      <c r="R8" s="2045"/>
      <c r="S8" s="2045"/>
      <c r="T8" s="2045"/>
      <c r="U8" s="2045"/>
      <c r="V8" s="2045"/>
      <c r="W8" s="2045">
        <v>23</v>
      </c>
      <c r="X8" s="2045">
        <v>24</v>
      </c>
      <c r="Y8" s="2036">
        <v>25</v>
      </c>
      <c r="Z8" s="2442"/>
    </row>
    <row r="9" spans="1:29" s="2061" customFormat="1" ht="20.25">
      <c r="A9" s="2050" t="s">
        <v>240</v>
      </c>
      <c r="B9" s="2429" t="s">
        <v>228</v>
      </c>
      <c r="C9" s="2506"/>
      <c r="D9" s="2473" t="s">
        <v>349</v>
      </c>
      <c r="E9" s="2473"/>
      <c r="F9" s="2507"/>
      <c r="G9" s="2366">
        <v>3</v>
      </c>
      <c r="H9" s="2506">
        <v>90</v>
      </c>
      <c r="I9" s="2508">
        <v>45</v>
      </c>
      <c r="J9" s="2475">
        <v>27</v>
      </c>
      <c r="K9" s="2475"/>
      <c r="L9" s="2475">
        <v>18</v>
      </c>
      <c r="M9" s="2065">
        <v>45</v>
      </c>
      <c r="N9" s="2509"/>
      <c r="O9" s="2475"/>
      <c r="P9" s="2510"/>
      <c r="Q9" s="2506"/>
      <c r="R9" s="2475"/>
      <c r="S9" s="2507"/>
      <c r="T9" s="2509"/>
      <c r="U9" s="2475"/>
      <c r="V9" s="2510">
        <v>5</v>
      </c>
      <c r="W9" s="2506"/>
      <c r="X9" s="2475"/>
      <c r="Y9" s="2510"/>
      <c r="Z9" s="2475"/>
      <c r="AA9" s="2061" t="s">
        <v>349</v>
      </c>
      <c r="AC9" s="2061">
        <v>3</v>
      </c>
    </row>
    <row r="10" spans="1:29" s="2034" customFormat="1" ht="20.25">
      <c r="A10" s="2050" t="s">
        <v>241</v>
      </c>
      <c r="B10" s="2578" t="s">
        <v>66</v>
      </c>
      <c r="C10" s="2052"/>
      <c r="D10" s="2387" t="s">
        <v>349</v>
      </c>
      <c r="E10" s="2062"/>
      <c r="F10" s="2507"/>
      <c r="G10" s="2051">
        <v>3</v>
      </c>
      <c r="H10" s="2511">
        <v>90</v>
      </c>
      <c r="I10" s="2433">
        <v>30</v>
      </c>
      <c r="J10" s="2433">
        <v>20</v>
      </c>
      <c r="K10" s="2433"/>
      <c r="L10" s="2433">
        <v>10</v>
      </c>
      <c r="M10" s="2054">
        <v>60</v>
      </c>
      <c r="N10" s="2512"/>
      <c r="O10" s="2433"/>
      <c r="P10" s="2513"/>
      <c r="Q10" s="2514"/>
      <c r="R10" s="2433"/>
      <c r="S10" s="2054"/>
      <c r="T10" s="2509"/>
      <c r="U10" s="2433"/>
      <c r="V10" s="2513">
        <v>3</v>
      </c>
      <c r="W10" s="2052"/>
      <c r="X10" s="2475"/>
      <c r="Y10" s="2510"/>
      <c r="Z10" s="2475"/>
      <c r="AA10" s="2034" t="s">
        <v>349</v>
      </c>
      <c r="AC10" s="2034">
        <v>3</v>
      </c>
    </row>
    <row r="11" spans="1:29" s="2061" customFormat="1" ht="20.25">
      <c r="A11" s="2515" t="s">
        <v>244</v>
      </c>
      <c r="B11" s="2579" t="s">
        <v>381</v>
      </c>
      <c r="C11" s="2516"/>
      <c r="D11" s="2517" t="s">
        <v>349</v>
      </c>
      <c r="E11" s="2517"/>
      <c r="F11" s="2518"/>
      <c r="G11" s="2519">
        <v>3</v>
      </c>
      <c r="H11" s="2516">
        <v>90</v>
      </c>
      <c r="I11" s="2520">
        <v>45</v>
      </c>
      <c r="J11" s="2521">
        <v>27</v>
      </c>
      <c r="K11" s="2521"/>
      <c r="L11" s="2521">
        <v>18</v>
      </c>
      <c r="M11" s="2522">
        <v>45</v>
      </c>
      <c r="N11" s="2523"/>
      <c r="O11" s="2521"/>
      <c r="P11" s="2524"/>
      <c r="Q11" s="2516"/>
      <c r="R11" s="2521"/>
      <c r="S11" s="2518"/>
      <c r="T11" s="2523"/>
      <c r="U11" s="2521"/>
      <c r="V11" s="2524">
        <v>5</v>
      </c>
      <c r="W11" s="2525"/>
      <c r="X11" s="2526"/>
      <c r="Y11" s="2582"/>
      <c r="Z11" s="2372"/>
      <c r="AA11" s="2061" t="s">
        <v>349</v>
      </c>
      <c r="AC11" s="2061">
        <v>3</v>
      </c>
    </row>
    <row r="12" spans="1:27" s="2061" customFormat="1" ht="21" thickBot="1">
      <c r="A12" s="2050" t="s">
        <v>281</v>
      </c>
      <c r="B12" s="2562" t="s">
        <v>179</v>
      </c>
      <c r="C12" s="2527" t="s">
        <v>349</v>
      </c>
      <c r="D12" s="2528"/>
      <c r="E12" s="2528"/>
      <c r="F12" s="2529"/>
      <c r="G12" s="2530">
        <v>2</v>
      </c>
      <c r="H12" s="2527">
        <v>60</v>
      </c>
      <c r="I12" s="2531">
        <v>27</v>
      </c>
      <c r="J12" s="2528">
        <v>18</v>
      </c>
      <c r="K12" s="2528">
        <v>9</v>
      </c>
      <c r="L12" s="2528">
        <v>0</v>
      </c>
      <c r="M12" s="2071">
        <v>33</v>
      </c>
      <c r="N12" s="2532"/>
      <c r="O12" s="2533"/>
      <c r="P12" s="2534"/>
      <c r="Q12" s="2535"/>
      <c r="R12" s="2533"/>
      <c r="S12" s="2536"/>
      <c r="T12" s="2532"/>
      <c r="U12" s="2533"/>
      <c r="V12" s="2534">
        <v>3</v>
      </c>
      <c r="W12" s="2535"/>
      <c r="X12" s="2533"/>
      <c r="Y12" s="2534"/>
      <c r="Z12" s="2059"/>
      <c r="AA12" s="2061" t="s">
        <v>349</v>
      </c>
    </row>
    <row r="13" spans="1:29" s="2034" customFormat="1" ht="40.5">
      <c r="A13" s="2385" t="s">
        <v>250</v>
      </c>
      <c r="B13" s="2578" t="s">
        <v>382</v>
      </c>
      <c r="C13" s="2052"/>
      <c r="D13" s="2062" t="s">
        <v>349</v>
      </c>
      <c r="E13" s="2069"/>
      <c r="F13" s="2507"/>
      <c r="G13" s="2051">
        <v>3</v>
      </c>
      <c r="H13" s="2511">
        <v>90</v>
      </c>
      <c r="I13" s="2433">
        <v>30</v>
      </c>
      <c r="J13" s="2433">
        <v>20</v>
      </c>
      <c r="K13" s="2433"/>
      <c r="L13" s="2433">
        <v>10</v>
      </c>
      <c r="M13" s="2054">
        <v>60</v>
      </c>
      <c r="N13" s="2512"/>
      <c r="O13" s="2433"/>
      <c r="P13" s="2513"/>
      <c r="Q13" s="2514"/>
      <c r="R13" s="2433"/>
      <c r="S13" s="2054"/>
      <c r="T13" s="2512"/>
      <c r="U13" s="2433"/>
      <c r="V13" s="2510">
        <v>3</v>
      </c>
      <c r="W13" s="2052"/>
      <c r="X13" s="2475"/>
      <c r="Y13" s="2510"/>
      <c r="Z13" s="2475"/>
      <c r="AA13" s="2034" t="s">
        <v>349</v>
      </c>
      <c r="AC13" s="2034">
        <v>3</v>
      </c>
    </row>
    <row r="14" spans="1:27" s="2553" customFormat="1" ht="27.75" customHeight="1" thickBot="1">
      <c r="A14" s="2537"/>
      <c r="B14" s="2538" t="s">
        <v>415</v>
      </c>
      <c r="C14" s="2539"/>
      <c r="D14" s="2540" t="s">
        <v>349</v>
      </c>
      <c r="E14" s="2540"/>
      <c r="F14" s="2541"/>
      <c r="G14" s="2542">
        <v>1.5</v>
      </c>
      <c r="H14" s="2543">
        <v>45</v>
      </c>
      <c r="I14" s="2544">
        <v>18</v>
      </c>
      <c r="J14" s="2545">
        <v>9</v>
      </c>
      <c r="K14" s="2545"/>
      <c r="L14" s="2545">
        <v>9</v>
      </c>
      <c r="M14" s="2546">
        <v>27</v>
      </c>
      <c r="N14" s="2547"/>
      <c r="O14" s="2548"/>
      <c r="P14" s="2549"/>
      <c r="Q14" s="2550"/>
      <c r="R14" s="2545"/>
      <c r="S14" s="2551"/>
      <c r="T14" s="2550"/>
      <c r="U14" s="2545"/>
      <c r="V14" s="2551">
        <v>2</v>
      </c>
      <c r="W14" s="2552"/>
      <c r="X14" s="2548"/>
      <c r="Y14" s="2583"/>
      <c r="Z14" s="2405"/>
      <c r="AA14" s="2553" t="s">
        <v>349</v>
      </c>
    </row>
    <row r="15" spans="1:27" s="2034" customFormat="1" ht="20.25">
      <c r="A15" s="2050" t="s">
        <v>332</v>
      </c>
      <c r="B15" s="2555" t="s">
        <v>416</v>
      </c>
      <c r="C15" s="2425"/>
      <c r="D15" s="2413" t="s">
        <v>349</v>
      </c>
      <c r="E15" s="2413"/>
      <c r="F15" s="2448"/>
      <c r="G15" s="2415">
        <v>1.5</v>
      </c>
      <c r="H15" s="2416">
        <v>45</v>
      </c>
      <c r="I15" s="2413">
        <v>18</v>
      </c>
      <c r="J15" s="2413">
        <v>9</v>
      </c>
      <c r="K15" s="2413"/>
      <c r="L15" s="2413">
        <v>9</v>
      </c>
      <c r="M15" s="2417">
        <v>27</v>
      </c>
      <c r="N15" s="2425"/>
      <c r="O15" s="2426"/>
      <c r="P15" s="2427"/>
      <c r="Q15" s="2416"/>
      <c r="R15" s="2413"/>
      <c r="S15" s="2417"/>
      <c r="T15" s="2419"/>
      <c r="U15" s="2413"/>
      <c r="V15" s="2420">
        <v>2</v>
      </c>
      <c r="W15" s="2421"/>
      <c r="X15" s="2422"/>
      <c r="Y15" s="2441"/>
      <c r="Z15" s="2422"/>
      <c r="AA15" s="2034" t="s">
        <v>349</v>
      </c>
    </row>
    <row r="16" spans="1:27" s="2447" customFormat="1" ht="20.25">
      <c r="A16" s="2361" t="s">
        <v>334</v>
      </c>
      <c r="B16" s="2555" t="s">
        <v>417</v>
      </c>
      <c r="C16" s="2556"/>
      <c r="D16" s="2445" t="s">
        <v>349</v>
      </c>
      <c r="E16" s="2445"/>
      <c r="F16" s="2557"/>
      <c r="G16" s="2558">
        <v>1.5</v>
      </c>
      <c r="H16" s="2451">
        <v>45</v>
      </c>
      <c r="I16" s="2445">
        <v>18</v>
      </c>
      <c r="J16" s="2445">
        <v>9</v>
      </c>
      <c r="K16" s="2445"/>
      <c r="L16" s="2445">
        <v>9</v>
      </c>
      <c r="M16" s="2446">
        <v>27</v>
      </c>
      <c r="N16" s="2556"/>
      <c r="O16" s="2559"/>
      <c r="P16" s="2560"/>
      <c r="Q16" s="2451"/>
      <c r="R16" s="2445"/>
      <c r="S16" s="2446"/>
      <c r="T16" s="2561"/>
      <c r="U16" s="2445"/>
      <c r="V16" s="2452">
        <v>2</v>
      </c>
      <c r="W16" s="2453"/>
      <c r="X16" s="2454"/>
      <c r="Y16" s="2584"/>
      <c r="Z16" s="2454"/>
      <c r="AA16" s="2447" t="s">
        <v>349</v>
      </c>
    </row>
    <row r="17" spans="1:27" s="2061" customFormat="1" ht="41.25" thickBot="1">
      <c r="A17" s="2554" t="s">
        <v>277</v>
      </c>
      <c r="B17" s="2562" t="s">
        <v>62</v>
      </c>
      <c r="C17" s="2563"/>
      <c r="D17" s="2564"/>
      <c r="E17" s="2564"/>
      <c r="F17" s="2565" t="s">
        <v>349</v>
      </c>
      <c r="G17" s="2566">
        <v>1.5</v>
      </c>
      <c r="H17" s="2527">
        <v>45</v>
      </c>
      <c r="I17" s="2531">
        <v>18</v>
      </c>
      <c r="J17" s="2528"/>
      <c r="K17" s="2528"/>
      <c r="L17" s="2528">
        <v>18</v>
      </c>
      <c r="M17" s="2071">
        <v>27</v>
      </c>
      <c r="N17" s="2532"/>
      <c r="O17" s="2533"/>
      <c r="P17" s="2534"/>
      <c r="Q17" s="2535"/>
      <c r="R17" s="2533"/>
      <c r="S17" s="2536"/>
      <c r="T17" s="2532"/>
      <c r="U17" s="2533"/>
      <c r="V17" s="2534">
        <v>2</v>
      </c>
      <c r="W17" s="2535"/>
      <c r="X17" s="2533"/>
      <c r="Y17" s="2534"/>
      <c r="Z17" s="2059"/>
      <c r="AA17" s="2061" t="s">
        <v>349</v>
      </c>
    </row>
    <row r="18" spans="1:27" s="2061" customFormat="1" ht="20.25">
      <c r="A18" s="2385"/>
      <c r="B18" s="2580"/>
      <c r="C18" s="2459"/>
      <c r="D18" s="2460"/>
      <c r="E18" s="2460"/>
      <c r="F18" s="2461"/>
      <c r="G18" s="2462"/>
      <c r="H18" s="2463"/>
      <c r="I18" s="2464"/>
      <c r="J18" s="2460"/>
      <c r="K18" s="2460"/>
      <c r="L18" s="2460"/>
      <c r="M18" s="2465"/>
      <c r="N18" s="2466"/>
      <c r="O18" s="2467"/>
      <c r="P18" s="2468"/>
      <c r="Q18" s="2466"/>
      <c r="R18" s="2467"/>
      <c r="S18" s="2468"/>
      <c r="T18" s="2466"/>
      <c r="U18" s="2467"/>
      <c r="V18" s="2468"/>
      <c r="W18" s="2469"/>
      <c r="X18" s="2467"/>
      <c r="Y18" s="2585"/>
      <c r="Z18" s="2059"/>
      <c r="AA18" s="2061" t="s">
        <v>349</v>
      </c>
    </row>
    <row r="19" spans="1:27" s="2034" customFormat="1" ht="40.5">
      <c r="A19" s="2050" t="s">
        <v>166</v>
      </c>
      <c r="B19" s="2449" t="s">
        <v>79</v>
      </c>
      <c r="C19" s="2052"/>
      <c r="D19" s="2433" t="s">
        <v>349</v>
      </c>
      <c r="E19" s="2433"/>
      <c r="F19" s="2567"/>
      <c r="G19" s="2568">
        <v>3</v>
      </c>
      <c r="H19" s="2569">
        <v>90</v>
      </c>
      <c r="I19" s="2444">
        <v>60</v>
      </c>
      <c r="J19" s="2444"/>
      <c r="K19" s="2444"/>
      <c r="L19" s="2444">
        <v>60</v>
      </c>
      <c r="M19" s="2570">
        <v>30</v>
      </c>
      <c r="N19" s="2571"/>
      <c r="O19" s="2572"/>
      <c r="P19" s="2573"/>
      <c r="Q19" s="2571"/>
      <c r="R19" s="2572"/>
      <c r="S19" s="2574"/>
      <c r="T19" s="2575"/>
      <c r="U19" s="2572"/>
      <c r="V19" s="2572"/>
      <c r="W19" s="2572"/>
      <c r="X19" s="2572"/>
      <c r="Y19" s="2573"/>
      <c r="Z19" s="2422"/>
      <c r="AA19" s="2034" t="s">
        <v>349</v>
      </c>
    </row>
    <row r="20" spans="1:8" s="2034" customFormat="1" ht="20.25">
      <c r="A20" s="2077"/>
      <c r="B20" s="2447"/>
      <c r="C20" s="2078"/>
      <c r="D20" s="2079"/>
      <c r="E20" s="2079"/>
      <c r="F20" s="2078"/>
      <c r="G20" s="2080"/>
      <c r="H20" s="2078"/>
    </row>
    <row r="21" ht="15.75">
      <c r="V21" s="2576">
        <v>23</v>
      </c>
    </row>
  </sheetData>
  <sheetProtection/>
  <mergeCells count="26"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C4:C7"/>
    <mergeCell ref="D4:D7"/>
    <mergeCell ref="E4:F4"/>
    <mergeCell ref="I4:I7"/>
    <mergeCell ref="J4:L4"/>
    <mergeCell ref="E5:E7"/>
    <mergeCell ref="Z2:Z7"/>
    <mergeCell ref="F5:F7"/>
    <mergeCell ref="J5:J7"/>
    <mergeCell ref="K5:K7"/>
    <mergeCell ref="L5:L7"/>
    <mergeCell ref="N6:Y6"/>
    <mergeCell ref="N3:P4"/>
    <mergeCell ref="Q3:S4"/>
    <mergeCell ref="T3:V4"/>
    <mergeCell ref="W3:Y4"/>
  </mergeCells>
  <printOptions/>
  <pageMargins left="0.3937007874015748" right="0.3937007874015748" top="0.5905511811023623" bottom="0.3937007874015748" header="0.5118110236220472" footer="0.5118110236220472"/>
  <pageSetup fitToHeight="0" fitToWidth="1" horizontalDpi="600" verticalDpi="600" orientation="landscape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"/>
  <sheetViews>
    <sheetView view="pageBreakPreview" zoomScale="70" zoomScaleSheetLayoutView="70" zoomScalePageLayoutView="0" workbookViewId="0" topLeftCell="A1">
      <pane xSplit="31" ySplit="7" topLeftCell="AF8" activePane="bottomRight" state="frozen"/>
      <selection pane="topLeft" activeCell="A1" sqref="A1"/>
      <selection pane="topRight" activeCell="AF1" sqref="AF1"/>
      <selection pane="bottomLeft" activeCell="A8" sqref="A8"/>
      <selection pane="bottomRight" activeCell="Z2" sqref="Z2:Z7"/>
    </sheetView>
  </sheetViews>
  <sheetFormatPr defaultColWidth="9.00390625" defaultRowHeight="12.75"/>
  <cols>
    <col min="1" max="1" width="10.25390625" style="5" customWidth="1"/>
    <col min="2" max="2" width="45.375" style="6" customWidth="1"/>
    <col min="3" max="3" width="7.00390625" style="7" customWidth="1"/>
    <col min="4" max="4" width="13.625" style="8" customWidth="1"/>
    <col min="5" max="5" width="5.25390625" style="8" customWidth="1"/>
    <col min="6" max="6" width="7.00390625" style="7" customWidth="1"/>
    <col min="7" max="7" width="8.25390625" style="96" hidden="1" customWidth="1"/>
    <col min="8" max="8" width="10.75390625" style="7" hidden="1" customWidth="1"/>
    <col min="9" max="9" width="11.25390625" style="6" customWidth="1"/>
    <col min="10" max="10" width="9.125" style="6" customWidth="1"/>
    <col min="11" max="11" width="7.75390625" style="6" customWidth="1"/>
    <col min="12" max="12" width="9.25390625" style="6" customWidth="1"/>
    <col min="13" max="13" width="10.875" style="6" customWidth="1"/>
    <col min="14" max="14" width="7.25390625" style="6" hidden="1" customWidth="1"/>
    <col min="15" max="15" width="7.00390625" style="6" hidden="1" customWidth="1"/>
    <col min="16" max="16" width="7.125" style="6" hidden="1" customWidth="1"/>
    <col min="17" max="17" width="7.625" style="6" hidden="1" customWidth="1"/>
    <col min="18" max="18" width="8.00390625" style="6" hidden="1" customWidth="1"/>
    <col min="19" max="19" width="7.75390625" style="6" hidden="1" customWidth="1"/>
    <col min="20" max="20" width="8.375" style="6" hidden="1" customWidth="1"/>
    <col min="21" max="21" width="7.75390625" style="6" hidden="1" customWidth="1"/>
    <col min="22" max="22" width="7.625" style="6" hidden="1" customWidth="1"/>
    <col min="23" max="23" width="16.25390625" style="6" customWidth="1"/>
    <col min="24" max="24" width="7.75390625" style="6" hidden="1" customWidth="1"/>
    <col min="25" max="25" width="8.25390625" style="6" hidden="1" customWidth="1"/>
    <col min="26" max="26" width="32.00390625" style="6" customWidth="1"/>
    <col min="27" max="28" width="9.125" style="6" customWidth="1"/>
    <col min="29" max="16384" width="9.125" style="6" customWidth="1"/>
  </cols>
  <sheetData>
    <row r="1" spans="1:26" s="2034" customFormat="1" ht="21" thickBot="1">
      <c r="A1" s="3009" t="s">
        <v>419</v>
      </c>
      <c r="B1" s="3010"/>
      <c r="C1" s="3010"/>
      <c r="D1" s="3010"/>
      <c r="E1" s="3010"/>
      <c r="F1" s="3010"/>
      <c r="G1" s="3010"/>
      <c r="H1" s="3010"/>
      <c r="I1" s="3010"/>
      <c r="J1" s="3010"/>
      <c r="K1" s="3010"/>
      <c r="L1" s="3010"/>
      <c r="M1" s="3010"/>
      <c r="N1" s="3010"/>
      <c r="O1" s="3010"/>
      <c r="P1" s="3010"/>
      <c r="Q1" s="3010"/>
      <c r="R1" s="3010"/>
      <c r="S1" s="3010"/>
      <c r="T1" s="3010"/>
      <c r="U1" s="3010"/>
      <c r="V1" s="3010"/>
      <c r="W1" s="3010"/>
      <c r="X1" s="3010"/>
      <c r="Y1" s="3011"/>
      <c r="Z1" s="2438"/>
    </row>
    <row r="2" spans="1:26" s="2034" customFormat="1" ht="15" customHeight="1">
      <c r="A2" s="3043" t="s">
        <v>22</v>
      </c>
      <c r="B2" s="3046" t="s">
        <v>117</v>
      </c>
      <c r="C2" s="3049" t="s">
        <v>353</v>
      </c>
      <c r="D2" s="3050"/>
      <c r="E2" s="3050"/>
      <c r="F2" s="3051"/>
      <c r="G2" s="3055" t="s">
        <v>118</v>
      </c>
      <c r="H2" s="3058" t="s">
        <v>119</v>
      </c>
      <c r="I2" s="3059"/>
      <c r="J2" s="3059"/>
      <c r="K2" s="3059"/>
      <c r="L2" s="3059"/>
      <c r="M2" s="3060"/>
      <c r="N2" s="3061"/>
      <c r="O2" s="3062"/>
      <c r="P2" s="3062"/>
      <c r="Q2" s="3062"/>
      <c r="R2" s="3062"/>
      <c r="S2" s="3062"/>
      <c r="T2" s="3062"/>
      <c r="U2" s="3062"/>
      <c r="V2" s="3062"/>
      <c r="W2" s="3062"/>
      <c r="X2" s="3062"/>
      <c r="Y2" s="3063"/>
      <c r="Z2" s="2954" t="s">
        <v>394</v>
      </c>
    </row>
    <row r="3" spans="1:26" s="2034" customFormat="1" ht="15" customHeight="1">
      <c r="A3" s="3044"/>
      <c r="B3" s="3047"/>
      <c r="C3" s="3052"/>
      <c r="D3" s="3053"/>
      <c r="E3" s="3053"/>
      <c r="F3" s="3054"/>
      <c r="G3" s="3056"/>
      <c r="H3" s="3064" t="s">
        <v>121</v>
      </c>
      <c r="I3" s="3067" t="s">
        <v>122</v>
      </c>
      <c r="J3" s="3068"/>
      <c r="K3" s="3068"/>
      <c r="L3" s="3069"/>
      <c r="M3" s="3070" t="s">
        <v>123</v>
      </c>
      <c r="N3" s="3025" t="s">
        <v>25</v>
      </c>
      <c r="O3" s="3026"/>
      <c r="P3" s="3027"/>
      <c r="Q3" s="3031" t="s">
        <v>26</v>
      </c>
      <c r="R3" s="3026"/>
      <c r="S3" s="3027"/>
      <c r="T3" s="3031" t="s">
        <v>27</v>
      </c>
      <c r="U3" s="3026"/>
      <c r="V3" s="3027"/>
      <c r="W3" s="3031" t="s">
        <v>28</v>
      </c>
      <c r="X3" s="3026"/>
      <c r="Y3" s="3033"/>
      <c r="Z3" s="2954"/>
    </row>
    <row r="4" spans="1:26" s="2034" customFormat="1" ht="24.75" customHeight="1">
      <c r="A4" s="3044"/>
      <c r="B4" s="3047"/>
      <c r="C4" s="3019" t="s">
        <v>124</v>
      </c>
      <c r="D4" s="3019" t="s">
        <v>125</v>
      </c>
      <c r="E4" s="3037" t="s">
        <v>126</v>
      </c>
      <c r="F4" s="3038"/>
      <c r="G4" s="3056"/>
      <c r="H4" s="3065"/>
      <c r="I4" s="3019" t="s">
        <v>127</v>
      </c>
      <c r="J4" s="3039" t="s">
        <v>128</v>
      </c>
      <c r="K4" s="3040"/>
      <c r="L4" s="3041"/>
      <c r="M4" s="3035"/>
      <c r="N4" s="3028"/>
      <c r="O4" s="3029"/>
      <c r="P4" s="3030"/>
      <c r="Q4" s="3032"/>
      <c r="R4" s="3029"/>
      <c r="S4" s="3030"/>
      <c r="T4" s="3032"/>
      <c r="U4" s="3029"/>
      <c r="V4" s="3030"/>
      <c r="W4" s="3032"/>
      <c r="X4" s="3029"/>
      <c r="Y4" s="3034"/>
      <c r="Z4" s="2954"/>
    </row>
    <row r="5" spans="1:26" s="2034" customFormat="1" ht="15" customHeight="1">
      <c r="A5" s="3044"/>
      <c r="B5" s="3047"/>
      <c r="C5" s="3020"/>
      <c r="D5" s="3035"/>
      <c r="E5" s="3042" t="s">
        <v>129</v>
      </c>
      <c r="F5" s="3016" t="s">
        <v>130</v>
      </c>
      <c r="G5" s="3056"/>
      <c r="H5" s="3065"/>
      <c r="I5" s="3020"/>
      <c r="J5" s="3019" t="s">
        <v>24</v>
      </c>
      <c r="K5" s="3019" t="s">
        <v>131</v>
      </c>
      <c r="L5" s="3019" t="s">
        <v>132</v>
      </c>
      <c r="M5" s="3035"/>
      <c r="N5" s="2037">
        <v>1</v>
      </c>
      <c r="O5" s="2038" t="s">
        <v>344</v>
      </c>
      <c r="P5" s="2038" t="s">
        <v>345</v>
      </c>
      <c r="Q5" s="2038">
        <v>3</v>
      </c>
      <c r="R5" s="2038" t="s">
        <v>346</v>
      </c>
      <c r="S5" s="2038" t="s">
        <v>347</v>
      </c>
      <c r="T5" s="2038">
        <v>5</v>
      </c>
      <c r="U5" s="2038" t="s">
        <v>348</v>
      </c>
      <c r="V5" s="2038" t="s">
        <v>349</v>
      </c>
      <c r="W5" s="2038">
        <v>7</v>
      </c>
      <c r="X5" s="2038" t="s">
        <v>350</v>
      </c>
      <c r="Y5" s="2039" t="s">
        <v>351</v>
      </c>
      <c r="Z5" s="2954"/>
    </row>
    <row r="6" spans="1:26" s="2034" customFormat="1" ht="21" thickBot="1">
      <c r="A6" s="3044"/>
      <c r="B6" s="3047"/>
      <c r="C6" s="3020"/>
      <c r="D6" s="3035"/>
      <c r="E6" s="3042"/>
      <c r="F6" s="3017"/>
      <c r="G6" s="3056"/>
      <c r="H6" s="3065"/>
      <c r="I6" s="3020"/>
      <c r="J6" s="3020"/>
      <c r="K6" s="3020"/>
      <c r="L6" s="3020"/>
      <c r="M6" s="3035"/>
      <c r="N6" s="3022"/>
      <c r="O6" s="3023"/>
      <c r="P6" s="3023"/>
      <c r="Q6" s="3023"/>
      <c r="R6" s="3023"/>
      <c r="S6" s="3023"/>
      <c r="T6" s="3023"/>
      <c r="U6" s="3023"/>
      <c r="V6" s="3023"/>
      <c r="W6" s="3023"/>
      <c r="X6" s="3023"/>
      <c r="Y6" s="3024"/>
      <c r="Z6" s="2954"/>
    </row>
    <row r="7" spans="1:26" s="2034" customFormat="1" ht="54" customHeight="1" thickBot="1">
      <c r="A7" s="3045"/>
      <c r="B7" s="3048"/>
      <c r="C7" s="3021"/>
      <c r="D7" s="3036"/>
      <c r="E7" s="3042"/>
      <c r="F7" s="3018"/>
      <c r="G7" s="3057"/>
      <c r="H7" s="3066"/>
      <c r="I7" s="3021"/>
      <c r="J7" s="3021"/>
      <c r="K7" s="3021"/>
      <c r="L7" s="3021"/>
      <c r="M7" s="3036"/>
      <c r="N7" s="2040">
        <v>15</v>
      </c>
      <c r="O7" s="2041">
        <v>9</v>
      </c>
      <c r="P7" s="2042">
        <v>9</v>
      </c>
      <c r="Q7" s="2040">
        <v>15</v>
      </c>
      <c r="R7" s="2041">
        <v>9</v>
      </c>
      <c r="S7" s="2042">
        <v>9</v>
      </c>
      <c r="T7" s="2040">
        <v>15</v>
      </c>
      <c r="U7" s="2041">
        <v>9</v>
      </c>
      <c r="V7" s="2042">
        <v>9</v>
      </c>
      <c r="W7" s="2040" t="s">
        <v>393</v>
      </c>
      <c r="X7" s="2041">
        <v>9</v>
      </c>
      <c r="Y7" s="2042">
        <v>8</v>
      </c>
      <c r="Z7" s="2954"/>
    </row>
    <row r="8" spans="1:26" s="2034" customFormat="1" ht="20.25">
      <c r="A8" s="2043"/>
      <c r="B8" s="2044"/>
      <c r="C8" s="2045"/>
      <c r="D8" s="2045"/>
      <c r="E8" s="2046"/>
      <c r="F8" s="2036"/>
      <c r="G8" s="2047"/>
      <c r="H8" s="2035"/>
      <c r="I8" s="2045"/>
      <c r="J8" s="2045"/>
      <c r="K8" s="2045"/>
      <c r="L8" s="2045"/>
      <c r="M8" s="2048"/>
      <c r="N8" s="2049"/>
      <c r="O8" s="2045"/>
      <c r="P8" s="2045"/>
      <c r="Q8" s="2045"/>
      <c r="R8" s="2045"/>
      <c r="S8" s="2045"/>
      <c r="T8" s="2045"/>
      <c r="U8" s="2045"/>
      <c r="V8" s="2045"/>
      <c r="W8" s="2045"/>
      <c r="X8" s="2045">
        <v>24</v>
      </c>
      <c r="Y8" s="2036">
        <v>25</v>
      </c>
      <c r="Z8" s="2442"/>
    </row>
    <row r="9" spans="1:29" s="2061" customFormat="1" ht="20.25">
      <c r="A9" s="2050" t="s">
        <v>247</v>
      </c>
      <c r="B9" s="2586" t="s">
        <v>161</v>
      </c>
      <c r="C9" s="2052"/>
      <c r="D9" s="2433">
        <v>7</v>
      </c>
      <c r="E9" s="2433"/>
      <c r="F9" s="2054"/>
      <c r="G9" s="2359">
        <v>3</v>
      </c>
      <c r="H9" s="2063">
        <v>90</v>
      </c>
      <c r="I9" s="2360">
        <v>45</v>
      </c>
      <c r="J9" s="2433">
        <v>30</v>
      </c>
      <c r="K9" s="2433"/>
      <c r="L9" s="2433">
        <v>15</v>
      </c>
      <c r="M9" s="2476">
        <v>45</v>
      </c>
      <c r="N9" s="2476"/>
      <c r="O9" s="2476"/>
      <c r="P9" s="2476"/>
      <c r="Q9" s="2476"/>
      <c r="R9" s="2476"/>
      <c r="S9" s="2476"/>
      <c r="T9" s="2476"/>
      <c r="U9" s="2476"/>
      <c r="V9" s="2476"/>
      <c r="W9" s="2476">
        <v>3</v>
      </c>
      <c r="X9" s="2066"/>
      <c r="Y9" s="2373"/>
      <c r="Z9" s="2372"/>
      <c r="AA9" s="2061">
        <v>7</v>
      </c>
      <c r="AC9" s="2061">
        <v>4</v>
      </c>
    </row>
    <row r="10" spans="1:29" s="2034" customFormat="1" ht="20.25">
      <c r="A10" s="2385" t="s">
        <v>255</v>
      </c>
      <c r="B10" s="2586" t="s">
        <v>55</v>
      </c>
      <c r="C10" s="2506"/>
      <c r="D10" s="2360">
        <v>7</v>
      </c>
      <c r="E10" s="2360"/>
      <c r="F10" s="2507"/>
      <c r="G10" s="2051">
        <v>4.5</v>
      </c>
      <c r="H10" s="2506">
        <v>135</v>
      </c>
      <c r="I10" s="2508">
        <v>45</v>
      </c>
      <c r="J10" s="2475">
        <v>30</v>
      </c>
      <c r="K10" s="2475"/>
      <c r="L10" s="2475">
        <v>15</v>
      </c>
      <c r="M10" s="2476">
        <v>90</v>
      </c>
      <c r="N10" s="2475"/>
      <c r="O10" s="2475"/>
      <c r="P10" s="2475"/>
      <c r="Q10" s="2475"/>
      <c r="R10" s="2475"/>
      <c r="S10" s="2475"/>
      <c r="T10" s="2475"/>
      <c r="U10" s="2475"/>
      <c r="V10" s="2475"/>
      <c r="W10" s="2475">
        <v>3</v>
      </c>
      <c r="X10" s="2590"/>
      <c r="Y10" s="2373"/>
      <c r="Z10" s="2372"/>
      <c r="AA10" s="2034">
        <v>7</v>
      </c>
      <c r="AC10" s="2034">
        <v>4</v>
      </c>
    </row>
    <row r="11" spans="1:27" s="2034" customFormat="1" ht="40.5">
      <c r="A11" s="2591" t="s">
        <v>267</v>
      </c>
      <c r="B11" s="2592" t="s">
        <v>54</v>
      </c>
      <c r="C11" s="2457">
        <v>7</v>
      </c>
      <c r="D11" s="2455"/>
      <c r="E11" s="2455"/>
      <c r="F11" s="2593"/>
      <c r="G11" s="2456">
        <v>9</v>
      </c>
      <c r="H11" s="2457">
        <v>270</v>
      </c>
      <c r="I11" s="2458">
        <v>90</v>
      </c>
      <c r="J11" s="2455">
        <v>60</v>
      </c>
      <c r="K11" s="2455"/>
      <c r="L11" s="2430">
        <v>30</v>
      </c>
      <c r="M11" s="2430">
        <v>180</v>
      </c>
      <c r="N11" s="2390"/>
      <c r="O11" s="2390"/>
      <c r="P11" s="2390"/>
      <c r="Q11" s="2390"/>
      <c r="R11" s="2390"/>
      <c r="S11" s="2390"/>
      <c r="T11" s="2059"/>
      <c r="U11" s="2059"/>
      <c r="V11" s="2059"/>
      <c r="W11" s="2059">
        <v>6</v>
      </c>
      <c r="X11" s="2076"/>
      <c r="Y11" s="2073"/>
      <c r="Z11" s="2059"/>
      <c r="AA11" s="2034">
        <v>7</v>
      </c>
    </row>
    <row r="12" spans="1:27" s="2034" customFormat="1" ht="40.5">
      <c r="A12" s="2050" t="s">
        <v>269</v>
      </c>
      <c r="B12" s="2587" t="s">
        <v>53</v>
      </c>
      <c r="C12" s="2588">
        <v>7</v>
      </c>
      <c r="D12" s="2430"/>
      <c r="E12" s="2430"/>
      <c r="F12" s="2589"/>
      <c r="G12" s="2432">
        <v>7.5</v>
      </c>
      <c r="H12" s="2512">
        <v>225</v>
      </c>
      <c r="I12" s="2360">
        <v>75</v>
      </c>
      <c r="J12" s="2433">
        <v>45</v>
      </c>
      <c r="K12" s="2433"/>
      <c r="L12" s="2430">
        <v>30</v>
      </c>
      <c r="M12" s="2476">
        <v>150</v>
      </c>
      <c r="N12" s="2059"/>
      <c r="O12" s="2059"/>
      <c r="P12" s="2059"/>
      <c r="Q12" s="2059"/>
      <c r="R12" s="2059"/>
      <c r="S12" s="2059"/>
      <c r="T12" s="2059"/>
      <c r="U12" s="2059"/>
      <c r="V12" s="2059"/>
      <c r="W12" s="2059">
        <v>5</v>
      </c>
      <c r="X12" s="2068"/>
      <c r="Y12" s="2067"/>
      <c r="Z12" s="2059"/>
      <c r="AA12" s="2034">
        <v>7</v>
      </c>
    </row>
    <row r="13" spans="1:26" ht="56.25">
      <c r="A13" s="2477" t="s">
        <v>149</v>
      </c>
      <c r="B13" s="2497" t="s">
        <v>35</v>
      </c>
      <c r="C13" s="1935"/>
      <c r="D13" s="2498" t="s">
        <v>358</v>
      </c>
      <c r="E13" s="2498"/>
      <c r="F13" s="2499"/>
      <c r="G13" s="2484"/>
      <c r="H13" s="2287"/>
      <c r="I13" s="2500">
        <f>SUM($J13:$L13)</f>
        <v>0</v>
      </c>
      <c r="J13" s="2287"/>
      <c r="K13" s="2287"/>
      <c r="L13" s="2287"/>
      <c r="M13" s="2287"/>
      <c r="N13" s="1971"/>
      <c r="O13" s="1971"/>
      <c r="P13" s="1971"/>
      <c r="Q13" s="1971"/>
      <c r="R13" s="1971"/>
      <c r="S13" s="1971"/>
      <c r="T13" s="1498" t="s">
        <v>64</v>
      </c>
      <c r="U13" s="1941" t="s">
        <v>413</v>
      </c>
      <c r="V13" s="1176"/>
      <c r="W13" s="1176" t="s">
        <v>418</v>
      </c>
      <c r="Z13" s="1176"/>
    </row>
    <row r="16" ht="15.75">
      <c r="W16" s="6">
        <v>17</v>
      </c>
    </row>
  </sheetData>
  <sheetProtection/>
  <mergeCells count="26"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C4:C7"/>
    <mergeCell ref="D4:D7"/>
    <mergeCell ref="E4:F4"/>
    <mergeCell ref="I4:I7"/>
    <mergeCell ref="J4:L4"/>
    <mergeCell ref="E5:E7"/>
    <mergeCell ref="Z2:Z7"/>
    <mergeCell ref="F5:F7"/>
    <mergeCell ref="J5:J7"/>
    <mergeCell ref="K5:K7"/>
    <mergeCell ref="L5:L7"/>
    <mergeCell ref="N6:Y6"/>
    <mergeCell ref="N3:P4"/>
    <mergeCell ref="Q3:S4"/>
    <mergeCell ref="T3:V4"/>
    <mergeCell ref="W3:Y4"/>
  </mergeCells>
  <printOptions/>
  <pageMargins left="0.3937007874015748" right="0.3937007874015748" top="0.5905511811023623" bottom="0.3937007874015748" header="0.5118110236220472" footer="0.5118110236220472"/>
  <pageSetup fitToHeight="0" fitToWidth="1" horizontalDpi="600" verticalDpi="60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view="pageBreakPreview" zoomScale="70" zoomScaleSheetLayoutView="70" zoomScalePageLayoutView="0" workbookViewId="0" topLeftCell="A1">
      <pane xSplit="31" ySplit="7" topLeftCell="AF8" activePane="bottomRight" state="frozen"/>
      <selection pane="topLeft" activeCell="A1" sqref="A1"/>
      <selection pane="topRight" activeCell="AF1" sqref="AF1"/>
      <selection pane="bottomLeft" activeCell="A8" sqref="A8"/>
      <selection pane="bottomRight" activeCell="A2" sqref="A2:A7"/>
    </sheetView>
  </sheetViews>
  <sheetFormatPr defaultColWidth="9.00390625" defaultRowHeight="12.75"/>
  <cols>
    <col min="1" max="1" width="10.25390625" style="5" customWidth="1"/>
    <col min="2" max="2" width="45.375" style="6" customWidth="1"/>
    <col min="3" max="3" width="7.00390625" style="7" customWidth="1"/>
    <col min="4" max="4" width="13.625" style="8" customWidth="1"/>
    <col min="5" max="5" width="5.25390625" style="8" customWidth="1"/>
    <col min="6" max="6" width="7.00390625" style="7" customWidth="1"/>
    <col min="7" max="7" width="8.25390625" style="96" hidden="1" customWidth="1"/>
    <col min="8" max="8" width="10.75390625" style="7" hidden="1" customWidth="1"/>
    <col min="9" max="9" width="11.25390625" style="6" customWidth="1"/>
    <col min="10" max="10" width="9.125" style="6" customWidth="1"/>
    <col min="11" max="11" width="7.75390625" style="6" customWidth="1"/>
    <col min="12" max="12" width="9.25390625" style="6" customWidth="1"/>
    <col min="13" max="13" width="10.875" style="6" hidden="1" customWidth="1"/>
    <col min="14" max="14" width="7.25390625" style="6" hidden="1" customWidth="1"/>
    <col min="15" max="15" width="7.00390625" style="6" hidden="1" customWidth="1"/>
    <col min="16" max="16" width="7.125" style="6" hidden="1" customWidth="1"/>
    <col min="17" max="17" width="7.625" style="6" hidden="1" customWidth="1"/>
    <col min="18" max="18" width="8.00390625" style="6" hidden="1" customWidth="1"/>
    <col min="19" max="19" width="7.75390625" style="6" hidden="1" customWidth="1"/>
    <col min="20" max="20" width="8.375" style="6" hidden="1" customWidth="1"/>
    <col min="21" max="21" width="7.75390625" style="6" hidden="1" customWidth="1"/>
    <col min="22" max="23" width="7.625" style="6" hidden="1" customWidth="1"/>
    <col min="24" max="24" width="13.375" style="6" customWidth="1"/>
    <col min="25" max="25" width="8.25390625" style="6" hidden="1" customWidth="1"/>
    <col min="26" max="26" width="41.75390625" style="6" customWidth="1"/>
    <col min="27" max="28" width="9.125" style="6" customWidth="1"/>
    <col min="29" max="16384" width="9.125" style="6" customWidth="1"/>
  </cols>
  <sheetData>
    <row r="1" spans="1:26" s="2034" customFormat="1" ht="21" thickBot="1">
      <c r="A1" s="3009" t="s">
        <v>420</v>
      </c>
      <c r="B1" s="3010"/>
      <c r="C1" s="3010"/>
      <c r="D1" s="3010"/>
      <c r="E1" s="3010"/>
      <c r="F1" s="3010"/>
      <c r="G1" s="3010"/>
      <c r="H1" s="3010"/>
      <c r="I1" s="3010"/>
      <c r="J1" s="3010"/>
      <c r="K1" s="3010"/>
      <c r="L1" s="3010"/>
      <c r="M1" s="3010"/>
      <c r="N1" s="3010"/>
      <c r="O1" s="3010"/>
      <c r="P1" s="3010"/>
      <c r="Q1" s="3010"/>
      <c r="R1" s="3010"/>
      <c r="S1" s="3010"/>
      <c r="T1" s="3010"/>
      <c r="U1" s="3010"/>
      <c r="V1" s="3010"/>
      <c r="W1" s="3010"/>
      <c r="X1" s="3010"/>
      <c r="Y1" s="3011"/>
      <c r="Z1" s="2438"/>
    </row>
    <row r="2" spans="1:26" s="2034" customFormat="1" ht="15" customHeight="1">
      <c r="A2" s="3043" t="s">
        <v>22</v>
      </c>
      <c r="B2" s="3046" t="s">
        <v>117</v>
      </c>
      <c r="C2" s="3049" t="s">
        <v>353</v>
      </c>
      <c r="D2" s="3050"/>
      <c r="E2" s="3050"/>
      <c r="F2" s="3051"/>
      <c r="G2" s="3055" t="s">
        <v>118</v>
      </c>
      <c r="H2" s="3058" t="s">
        <v>119</v>
      </c>
      <c r="I2" s="3059"/>
      <c r="J2" s="3059"/>
      <c r="K2" s="3059"/>
      <c r="L2" s="3059"/>
      <c r="M2" s="3060"/>
      <c r="N2" s="3061"/>
      <c r="O2" s="3062"/>
      <c r="P2" s="3062"/>
      <c r="Q2" s="3062"/>
      <c r="R2" s="3062"/>
      <c r="S2" s="3062"/>
      <c r="T2" s="3062"/>
      <c r="U2" s="3062"/>
      <c r="V2" s="3062"/>
      <c r="W2" s="3062"/>
      <c r="X2" s="3062"/>
      <c r="Y2" s="3063"/>
      <c r="Z2" s="2954" t="s">
        <v>394</v>
      </c>
    </row>
    <row r="3" spans="1:26" s="2034" customFormat="1" ht="15" customHeight="1">
      <c r="A3" s="3044"/>
      <c r="B3" s="3047"/>
      <c r="C3" s="3052"/>
      <c r="D3" s="3053"/>
      <c r="E3" s="3053"/>
      <c r="F3" s="3054"/>
      <c r="G3" s="3056"/>
      <c r="H3" s="3064" t="s">
        <v>121</v>
      </c>
      <c r="I3" s="3067" t="s">
        <v>122</v>
      </c>
      <c r="J3" s="3068"/>
      <c r="K3" s="3068"/>
      <c r="L3" s="3069"/>
      <c r="M3" s="3070" t="s">
        <v>123</v>
      </c>
      <c r="N3" s="3025" t="s">
        <v>25</v>
      </c>
      <c r="O3" s="3026"/>
      <c r="P3" s="3027"/>
      <c r="Q3" s="3031" t="s">
        <v>26</v>
      </c>
      <c r="R3" s="3026"/>
      <c r="S3" s="3027"/>
      <c r="T3" s="3031" t="s">
        <v>27</v>
      </c>
      <c r="U3" s="3026"/>
      <c r="V3" s="3027"/>
      <c r="W3" s="3031" t="s">
        <v>28</v>
      </c>
      <c r="X3" s="3026"/>
      <c r="Y3" s="3033"/>
      <c r="Z3" s="2954"/>
    </row>
    <row r="4" spans="1:26" s="2034" customFormat="1" ht="24.75" customHeight="1">
      <c r="A4" s="3044"/>
      <c r="B4" s="3047"/>
      <c r="C4" s="3019" t="s">
        <v>124</v>
      </c>
      <c r="D4" s="3019" t="s">
        <v>125</v>
      </c>
      <c r="E4" s="3037" t="s">
        <v>126</v>
      </c>
      <c r="F4" s="3038"/>
      <c r="G4" s="3056"/>
      <c r="H4" s="3065"/>
      <c r="I4" s="3019" t="s">
        <v>127</v>
      </c>
      <c r="J4" s="3039" t="s">
        <v>128</v>
      </c>
      <c r="K4" s="3040"/>
      <c r="L4" s="3041"/>
      <c r="M4" s="3035"/>
      <c r="N4" s="3028"/>
      <c r="O4" s="3029"/>
      <c r="P4" s="3030"/>
      <c r="Q4" s="3032"/>
      <c r="R4" s="3029"/>
      <c r="S4" s="3030"/>
      <c r="T4" s="3032"/>
      <c r="U4" s="3029"/>
      <c r="V4" s="3030"/>
      <c r="W4" s="3032"/>
      <c r="X4" s="3029"/>
      <c r="Y4" s="3034"/>
      <c r="Z4" s="2954"/>
    </row>
    <row r="5" spans="1:26" s="2034" customFormat="1" ht="15" customHeight="1">
      <c r="A5" s="3044"/>
      <c r="B5" s="3047"/>
      <c r="C5" s="3020"/>
      <c r="D5" s="3035"/>
      <c r="E5" s="3042" t="s">
        <v>129</v>
      </c>
      <c r="F5" s="3016" t="s">
        <v>130</v>
      </c>
      <c r="G5" s="3056"/>
      <c r="H5" s="3065"/>
      <c r="I5" s="3020"/>
      <c r="J5" s="3019" t="s">
        <v>24</v>
      </c>
      <c r="K5" s="3019" t="s">
        <v>131</v>
      </c>
      <c r="L5" s="3019" t="s">
        <v>132</v>
      </c>
      <c r="M5" s="3035"/>
      <c r="N5" s="2037">
        <v>1</v>
      </c>
      <c r="O5" s="2038" t="s">
        <v>344</v>
      </c>
      <c r="P5" s="2038" t="s">
        <v>345</v>
      </c>
      <c r="Q5" s="2038">
        <v>3</v>
      </c>
      <c r="R5" s="2038" t="s">
        <v>346</v>
      </c>
      <c r="S5" s="2038" t="s">
        <v>347</v>
      </c>
      <c r="T5" s="2038">
        <v>5</v>
      </c>
      <c r="U5" s="2038" t="s">
        <v>348</v>
      </c>
      <c r="V5" s="2038" t="s">
        <v>349</v>
      </c>
      <c r="W5" s="2038">
        <v>7</v>
      </c>
      <c r="X5" s="2038" t="s">
        <v>350</v>
      </c>
      <c r="Y5" s="2039" t="s">
        <v>351</v>
      </c>
      <c r="Z5" s="2954"/>
    </row>
    <row r="6" spans="1:26" s="2034" customFormat="1" ht="21" thickBot="1">
      <c r="A6" s="3044"/>
      <c r="B6" s="3047"/>
      <c r="C6" s="3020"/>
      <c r="D6" s="3035"/>
      <c r="E6" s="3042"/>
      <c r="F6" s="3017"/>
      <c r="G6" s="3056"/>
      <c r="H6" s="3065"/>
      <c r="I6" s="3020"/>
      <c r="J6" s="3020"/>
      <c r="K6" s="3020"/>
      <c r="L6" s="3020"/>
      <c r="M6" s="3035"/>
      <c r="N6" s="3022"/>
      <c r="O6" s="3023"/>
      <c r="P6" s="3023"/>
      <c r="Q6" s="3023"/>
      <c r="R6" s="3023"/>
      <c r="S6" s="3023"/>
      <c r="T6" s="3023"/>
      <c r="U6" s="3023"/>
      <c r="V6" s="3023"/>
      <c r="W6" s="3023"/>
      <c r="X6" s="3023"/>
      <c r="Y6" s="3024"/>
      <c r="Z6" s="2954"/>
    </row>
    <row r="7" spans="1:26" s="2034" customFormat="1" ht="54" customHeight="1" thickBot="1">
      <c r="A7" s="3045"/>
      <c r="B7" s="3048"/>
      <c r="C7" s="3021"/>
      <c r="D7" s="3036"/>
      <c r="E7" s="3042"/>
      <c r="F7" s="3018"/>
      <c r="G7" s="3057"/>
      <c r="H7" s="3066"/>
      <c r="I7" s="3021"/>
      <c r="J7" s="3021"/>
      <c r="K7" s="3021"/>
      <c r="L7" s="3021"/>
      <c r="M7" s="3036"/>
      <c r="N7" s="2040">
        <v>15</v>
      </c>
      <c r="O7" s="2041">
        <v>9</v>
      </c>
      <c r="P7" s="2042">
        <v>9</v>
      </c>
      <c r="Q7" s="2040">
        <v>15</v>
      </c>
      <c r="R7" s="2041">
        <v>9</v>
      </c>
      <c r="S7" s="2042">
        <v>9</v>
      </c>
      <c r="T7" s="2040">
        <v>15</v>
      </c>
      <c r="U7" s="2041">
        <v>9</v>
      </c>
      <c r="V7" s="2042">
        <v>9</v>
      </c>
      <c r="W7" s="2040">
        <v>15</v>
      </c>
      <c r="X7" s="2041" t="s">
        <v>393</v>
      </c>
      <c r="Y7" s="2042">
        <v>8</v>
      </c>
      <c r="Z7" s="2954"/>
    </row>
    <row r="8" spans="1:26" s="2034" customFormat="1" ht="20.25">
      <c r="A8" s="2043">
        <v>1</v>
      </c>
      <c r="B8" s="2044">
        <v>2</v>
      </c>
      <c r="C8" s="2045">
        <v>3</v>
      </c>
      <c r="D8" s="2045">
        <v>4</v>
      </c>
      <c r="E8" s="2046">
        <v>5</v>
      </c>
      <c r="F8" s="2036">
        <v>6</v>
      </c>
      <c r="G8" s="2047">
        <v>7</v>
      </c>
      <c r="H8" s="2035">
        <v>8</v>
      </c>
      <c r="I8" s="2045">
        <v>9</v>
      </c>
      <c r="J8" s="2045">
        <v>10</v>
      </c>
      <c r="K8" s="2045">
        <v>11</v>
      </c>
      <c r="L8" s="2045">
        <v>12</v>
      </c>
      <c r="M8" s="2048">
        <v>13</v>
      </c>
      <c r="N8" s="2049">
        <v>14</v>
      </c>
      <c r="O8" s="2045">
        <v>15</v>
      </c>
      <c r="P8" s="2045">
        <v>16</v>
      </c>
      <c r="Q8" s="2045">
        <v>17</v>
      </c>
      <c r="R8" s="2045">
        <v>18</v>
      </c>
      <c r="S8" s="2045">
        <v>19</v>
      </c>
      <c r="T8" s="2045">
        <v>20</v>
      </c>
      <c r="U8" s="2045">
        <v>21</v>
      </c>
      <c r="V8" s="2045">
        <v>22</v>
      </c>
      <c r="W8" s="2045">
        <v>23</v>
      </c>
      <c r="X8" s="2045">
        <v>24</v>
      </c>
      <c r="Y8" s="2036">
        <v>25</v>
      </c>
      <c r="Z8" s="2442"/>
    </row>
    <row r="9" spans="1:29" s="2061" customFormat="1" ht="41.25" thickBot="1">
      <c r="A9" s="2554" t="s">
        <v>248</v>
      </c>
      <c r="B9" s="2594" t="s">
        <v>162</v>
      </c>
      <c r="C9" s="2527"/>
      <c r="D9" s="2528"/>
      <c r="E9" s="2528"/>
      <c r="F9" s="2529" t="s">
        <v>350</v>
      </c>
      <c r="G9" s="2530">
        <v>1.5</v>
      </c>
      <c r="H9" s="2070">
        <v>45</v>
      </c>
      <c r="I9" s="2531">
        <v>18</v>
      </c>
      <c r="J9" s="2528"/>
      <c r="K9" s="2528"/>
      <c r="L9" s="2528">
        <v>18</v>
      </c>
      <c r="M9" s="2071">
        <v>27</v>
      </c>
      <c r="N9" s="2595"/>
      <c r="O9" s="2596"/>
      <c r="P9" s="2597"/>
      <c r="Q9" s="2598"/>
      <c r="R9" s="2596"/>
      <c r="S9" s="2071"/>
      <c r="T9" s="2595"/>
      <c r="U9" s="2596"/>
      <c r="V9" s="2597"/>
      <c r="W9" s="2598"/>
      <c r="X9" s="2596">
        <v>2</v>
      </c>
      <c r="Y9" s="2618"/>
      <c r="Z9" s="2372"/>
      <c r="AA9" s="2061" t="s">
        <v>350</v>
      </c>
      <c r="AC9" s="2061">
        <v>4</v>
      </c>
    </row>
    <row r="10" spans="1:29" s="2034" customFormat="1" ht="40.5">
      <c r="A10" s="2443" t="s">
        <v>258</v>
      </c>
      <c r="B10" s="2599" t="s">
        <v>73</v>
      </c>
      <c r="C10" s="2600" t="s">
        <v>350</v>
      </c>
      <c r="D10" s="2601"/>
      <c r="E10" s="2601"/>
      <c r="F10" s="2602"/>
      <c r="G10" s="2603">
        <v>5</v>
      </c>
      <c r="H10" s="2055">
        <v>150</v>
      </c>
      <c r="I10" s="2604">
        <v>54</v>
      </c>
      <c r="J10" s="2056">
        <v>36</v>
      </c>
      <c r="K10" s="2056"/>
      <c r="L10" s="2056">
        <v>18</v>
      </c>
      <c r="M10" s="2605">
        <v>96</v>
      </c>
      <c r="N10" s="2606"/>
      <c r="O10" s="2607"/>
      <c r="P10" s="2608"/>
      <c r="Q10" s="2606"/>
      <c r="R10" s="2607"/>
      <c r="S10" s="2608"/>
      <c r="T10" s="2606"/>
      <c r="U10" s="2607"/>
      <c r="V10" s="2608"/>
      <c r="W10" s="2609"/>
      <c r="X10" s="2607">
        <v>6</v>
      </c>
      <c r="Y10" s="2619"/>
      <c r="Z10" s="2059"/>
      <c r="AA10" s="2034" t="s">
        <v>350</v>
      </c>
      <c r="AC10" s="2034">
        <v>4</v>
      </c>
    </row>
    <row r="11" spans="1:27" s="2034" customFormat="1" ht="40.5">
      <c r="A11" s="2057" t="s">
        <v>270</v>
      </c>
      <c r="B11" s="2610" t="s">
        <v>304</v>
      </c>
      <c r="C11" s="2457"/>
      <c r="D11" s="2455"/>
      <c r="E11" s="2455"/>
      <c r="F11" s="2593" t="s">
        <v>350</v>
      </c>
      <c r="G11" s="2611">
        <v>2</v>
      </c>
      <c r="H11" s="2612">
        <v>60</v>
      </c>
      <c r="I11" s="2381">
        <v>20</v>
      </c>
      <c r="J11" s="2613"/>
      <c r="K11" s="2613"/>
      <c r="L11" s="2455">
        <v>20</v>
      </c>
      <c r="M11" s="2614">
        <v>40</v>
      </c>
      <c r="N11" s="2074"/>
      <c r="O11" s="2072"/>
      <c r="P11" s="2075"/>
      <c r="Q11" s="2074"/>
      <c r="R11" s="2072"/>
      <c r="S11" s="2075"/>
      <c r="T11" s="2074"/>
      <c r="U11" s="2072"/>
      <c r="V11" s="2075"/>
      <c r="W11" s="2076"/>
      <c r="X11" s="2072">
        <v>2</v>
      </c>
      <c r="Y11" s="2073"/>
      <c r="Z11" s="2059"/>
      <c r="AA11" s="2034" t="s">
        <v>350</v>
      </c>
    </row>
    <row r="12" spans="1:27" s="2034" customFormat="1" ht="41.25" thickBot="1">
      <c r="A12" s="2554" t="s">
        <v>273</v>
      </c>
      <c r="B12" s="2620" t="s">
        <v>376</v>
      </c>
      <c r="C12" s="2615" t="s">
        <v>350</v>
      </c>
      <c r="D12" s="2564"/>
      <c r="E12" s="2564"/>
      <c r="F12" s="2616"/>
      <c r="G12" s="2566">
        <v>5</v>
      </c>
      <c r="H12" s="2617">
        <v>150</v>
      </c>
      <c r="I12" s="2531">
        <v>54</v>
      </c>
      <c r="J12" s="2528">
        <v>36</v>
      </c>
      <c r="K12" s="2528"/>
      <c r="L12" s="2528">
        <v>18</v>
      </c>
      <c r="M12" s="2597">
        <v>96</v>
      </c>
      <c r="N12" s="2535"/>
      <c r="O12" s="2533"/>
      <c r="P12" s="2536"/>
      <c r="Q12" s="2535"/>
      <c r="R12" s="2533"/>
      <c r="S12" s="2536"/>
      <c r="T12" s="2535"/>
      <c r="U12" s="2533"/>
      <c r="V12" s="2536"/>
      <c r="W12" s="2532"/>
      <c r="X12" s="2533">
        <v>6</v>
      </c>
      <c r="Y12" s="2534"/>
      <c r="Z12" s="2059"/>
      <c r="AA12" s="2034" t="s">
        <v>350</v>
      </c>
    </row>
    <row r="13" spans="1:8" s="2034" customFormat="1" ht="20.25">
      <c r="A13" s="2077"/>
      <c r="C13" s="2078"/>
      <c r="D13" s="2079"/>
      <c r="E13" s="2079"/>
      <c r="F13" s="2078"/>
      <c r="G13" s="2080"/>
      <c r="H13" s="2078"/>
    </row>
    <row r="14" spans="1:8" s="2034" customFormat="1" ht="20.25">
      <c r="A14" s="2077"/>
      <c r="C14" s="2078"/>
      <c r="D14" s="2079"/>
      <c r="E14" s="2079"/>
      <c r="F14" s="2078"/>
      <c r="G14" s="2080"/>
      <c r="H14" s="2078"/>
    </row>
    <row r="15" spans="1:8" s="2034" customFormat="1" ht="20.25">
      <c r="A15" s="2077"/>
      <c r="C15" s="2078"/>
      <c r="D15" s="2079"/>
      <c r="E15" s="2079"/>
      <c r="F15" s="2078"/>
      <c r="G15" s="2080"/>
      <c r="H15" s="2078"/>
    </row>
  </sheetData>
  <sheetProtection/>
  <mergeCells count="26"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C4:C7"/>
    <mergeCell ref="D4:D7"/>
    <mergeCell ref="E4:F4"/>
    <mergeCell ref="I4:I7"/>
    <mergeCell ref="J4:L4"/>
    <mergeCell ref="E5:E7"/>
    <mergeCell ref="Z2:Z7"/>
    <mergeCell ref="F5:F7"/>
    <mergeCell ref="J5:J7"/>
    <mergeCell ref="K5:K7"/>
    <mergeCell ref="L5:L7"/>
    <mergeCell ref="N6:Y6"/>
    <mergeCell ref="N3:P4"/>
    <mergeCell ref="Q3:S4"/>
    <mergeCell ref="T3:V4"/>
    <mergeCell ref="W3:Y4"/>
  </mergeCells>
  <printOptions/>
  <pageMargins left="0.3937007874015748" right="0.3937007874015748" top="0.5905511811023623" bottom="0.3937007874015748" header="0.5118110236220472" footer="0.5118110236220472"/>
  <pageSetup fitToHeight="0" fitToWidth="1"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7"/>
  <sheetViews>
    <sheetView view="pageBreakPreview" zoomScale="70" zoomScaleSheetLayoutView="70" zoomScalePageLayoutView="0" workbookViewId="0" topLeftCell="A1">
      <pane xSplit="31" ySplit="7" topLeftCell="AF8" activePane="bottomRight" state="frozen"/>
      <selection pane="topLeft" activeCell="A1" sqref="A1"/>
      <selection pane="topRight" activeCell="AF1" sqref="AF1"/>
      <selection pane="bottomLeft" activeCell="A8" sqref="A8"/>
      <selection pane="bottomRight" activeCell="B9" sqref="B9"/>
    </sheetView>
  </sheetViews>
  <sheetFormatPr defaultColWidth="9.00390625" defaultRowHeight="12.75"/>
  <cols>
    <col min="1" max="1" width="10.25390625" style="5" customWidth="1"/>
    <col min="2" max="2" width="45.375" style="6" customWidth="1"/>
    <col min="3" max="3" width="7.00390625" style="7" customWidth="1"/>
    <col min="4" max="4" width="13.625" style="8" customWidth="1"/>
    <col min="5" max="5" width="5.25390625" style="8" customWidth="1"/>
    <col min="6" max="6" width="7.00390625" style="7" customWidth="1"/>
    <col min="7" max="7" width="8.25390625" style="96" hidden="1" customWidth="1"/>
    <col min="8" max="8" width="10.75390625" style="7" hidden="1" customWidth="1"/>
    <col min="9" max="9" width="11.25390625" style="6" customWidth="1"/>
    <col min="10" max="10" width="9.125" style="6" customWidth="1"/>
    <col min="11" max="11" width="7.75390625" style="6" customWidth="1"/>
    <col min="12" max="12" width="9.25390625" style="6" customWidth="1"/>
    <col min="13" max="13" width="10.875" style="6" hidden="1" customWidth="1"/>
    <col min="14" max="14" width="7.25390625" style="6" hidden="1" customWidth="1"/>
    <col min="15" max="15" width="7.00390625" style="6" hidden="1" customWidth="1"/>
    <col min="16" max="16" width="7.125" style="6" hidden="1" customWidth="1"/>
    <col min="17" max="17" width="7.625" style="6" hidden="1" customWidth="1"/>
    <col min="18" max="18" width="8.00390625" style="6" hidden="1" customWidth="1"/>
    <col min="19" max="19" width="7.75390625" style="6" hidden="1" customWidth="1"/>
    <col min="20" max="20" width="8.375" style="6" hidden="1" customWidth="1"/>
    <col min="21" max="21" width="7.75390625" style="6" hidden="1" customWidth="1"/>
    <col min="22" max="23" width="7.625" style="6" hidden="1" customWidth="1"/>
    <col min="24" max="24" width="7.75390625" style="6" hidden="1" customWidth="1"/>
    <col min="25" max="25" width="15.00390625" style="6" customWidth="1"/>
    <col min="26" max="26" width="40.75390625" style="6" customWidth="1"/>
    <col min="27" max="28" width="9.125" style="6" customWidth="1"/>
    <col min="29" max="16384" width="9.125" style="6" customWidth="1"/>
  </cols>
  <sheetData>
    <row r="1" spans="1:26" ht="21" thickBot="1">
      <c r="A1" s="3009" t="s">
        <v>421</v>
      </c>
      <c r="B1" s="3010"/>
      <c r="C1" s="3010"/>
      <c r="D1" s="3010"/>
      <c r="E1" s="3010"/>
      <c r="F1" s="3010"/>
      <c r="G1" s="3010"/>
      <c r="H1" s="3010"/>
      <c r="I1" s="3010"/>
      <c r="J1" s="3010"/>
      <c r="K1" s="3010"/>
      <c r="L1" s="3010"/>
      <c r="M1" s="3010"/>
      <c r="N1" s="3010"/>
      <c r="O1" s="3010"/>
      <c r="P1" s="3010"/>
      <c r="Q1" s="3010"/>
      <c r="R1" s="3010"/>
      <c r="S1" s="3010"/>
      <c r="T1" s="3010"/>
      <c r="U1" s="3010"/>
      <c r="V1" s="3010"/>
      <c r="W1" s="3010"/>
      <c r="X1" s="3010"/>
      <c r="Y1" s="3011"/>
      <c r="Z1" s="2438"/>
    </row>
    <row r="2" spans="1:26" ht="15" customHeight="1">
      <c r="A2" s="3043" t="s">
        <v>22</v>
      </c>
      <c r="B2" s="3046" t="s">
        <v>117</v>
      </c>
      <c r="C2" s="3049" t="s">
        <v>353</v>
      </c>
      <c r="D2" s="3050"/>
      <c r="E2" s="3050"/>
      <c r="F2" s="3051"/>
      <c r="G2" s="3055" t="s">
        <v>118</v>
      </c>
      <c r="H2" s="3058" t="s">
        <v>119</v>
      </c>
      <c r="I2" s="3059"/>
      <c r="J2" s="3059"/>
      <c r="K2" s="3059"/>
      <c r="L2" s="3059"/>
      <c r="M2" s="3060"/>
      <c r="N2" s="3061"/>
      <c r="O2" s="3062"/>
      <c r="P2" s="3062"/>
      <c r="Q2" s="3062"/>
      <c r="R2" s="3062"/>
      <c r="S2" s="3062"/>
      <c r="T2" s="3062"/>
      <c r="U2" s="3062"/>
      <c r="V2" s="3062"/>
      <c r="W2" s="3062"/>
      <c r="X2" s="3062"/>
      <c r="Y2" s="3063"/>
      <c r="Z2" s="2954" t="s">
        <v>394</v>
      </c>
    </row>
    <row r="3" spans="1:26" ht="15" customHeight="1">
      <c r="A3" s="3044"/>
      <c r="B3" s="3047"/>
      <c r="C3" s="3052"/>
      <c r="D3" s="3053"/>
      <c r="E3" s="3053"/>
      <c r="F3" s="3054"/>
      <c r="G3" s="3056"/>
      <c r="H3" s="3064" t="s">
        <v>121</v>
      </c>
      <c r="I3" s="3067" t="s">
        <v>122</v>
      </c>
      <c r="J3" s="3068"/>
      <c r="K3" s="3068"/>
      <c r="L3" s="3069"/>
      <c r="M3" s="3070" t="s">
        <v>123</v>
      </c>
      <c r="N3" s="3025" t="s">
        <v>25</v>
      </c>
      <c r="O3" s="3026"/>
      <c r="P3" s="3027"/>
      <c r="Q3" s="3031" t="s">
        <v>26</v>
      </c>
      <c r="R3" s="3026"/>
      <c r="S3" s="3027"/>
      <c r="T3" s="3031" t="s">
        <v>27</v>
      </c>
      <c r="U3" s="3026"/>
      <c r="V3" s="3027"/>
      <c r="W3" s="3031" t="s">
        <v>28</v>
      </c>
      <c r="X3" s="3026"/>
      <c r="Y3" s="3033"/>
      <c r="Z3" s="2954"/>
    </row>
    <row r="4" spans="1:26" ht="24.75" customHeight="1">
      <c r="A4" s="3044"/>
      <c r="B4" s="3047"/>
      <c r="C4" s="3019" t="s">
        <v>124</v>
      </c>
      <c r="D4" s="3019" t="s">
        <v>125</v>
      </c>
      <c r="E4" s="3037" t="s">
        <v>126</v>
      </c>
      <c r="F4" s="3038"/>
      <c r="G4" s="3056"/>
      <c r="H4" s="3065"/>
      <c r="I4" s="3019" t="s">
        <v>127</v>
      </c>
      <c r="J4" s="3039" t="s">
        <v>128</v>
      </c>
      <c r="K4" s="3040"/>
      <c r="L4" s="3041"/>
      <c r="M4" s="3035"/>
      <c r="N4" s="3028"/>
      <c r="O4" s="3029"/>
      <c r="P4" s="3030"/>
      <c r="Q4" s="3032"/>
      <c r="R4" s="3029"/>
      <c r="S4" s="3030"/>
      <c r="T4" s="3032"/>
      <c r="U4" s="3029"/>
      <c r="V4" s="3030"/>
      <c r="W4" s="3032"/>
      <c r="X4" s="3029"/>
      <c r="Y4" s="3034"/>
      <c r="Z4" s="2954"/>
    </row>
    <row r="5" spans="1:26" ht="15" customHeight="1">
      <c r="A5" s="3044"/>
      <c r="B5" s="3047"/>
      <c r="C5" s="3020"/>
      <c r="D5" s="3035"/>
      <c r="E5" s="3042" t="s">
        <v>129</v>
      </c>
      <c r="F5" s="3016" t="s">
        <v>130</v>
      </c>
      <c r="G5" s="3056"/>
      <c r="H5" s="3065"/>
      <c r="I5" s="3020"/>
      <c r="J5" s="3019" t="s">
        <v>24</v>
      </c>
      <c r="K5" s="3019" t="s">
        <v>131</v>
      </c>
      <c r="L5" s="3019" t="s">
        <v>132</v>
      </c>
      <c r="M5" s="3035"/>
      <c r="N5" s="2037">
        <v>1</v>
      </c>
      <c r="O5" s="2038" t="s">
        <v>344</v>
      </c>
      <c r="P5" s="2038" t="s">
        <v>345</v>
      </c>
      <c r="Q5" s="2038">
        <v>3</v>
      </c>
      <c r="R5" s="2038" t="s">
        <v>346</v>
      </c>
      <c r="S5" s="2038" t="s">
        <v>347</v>
      </c>
      <c r="T5" s="2038">
        <v>5</v>
      </c>
      <c r="U5" s="2038" t="s">
        <v>348</v>
      </c>
      <c r="V5" s="2038" t="s">
        <v>349</v>
      </c>
      <c r="W5" s="2038">
        <v>7</v>
      </c>
      <c r="X5" s="2038" t="s">
        <v>350</v>
      </c>
      <c r="Y5" s="2039" t="s">
        <v>351</v>
      </c>
      <c r="Z5" s="2954"/>
    </row>
    <row r="6" spans="1:26" ht="21" thickBot="1">
      <c r="A6" s="3044"/>
      <c r="B6" s="3047"/>
      <c r="C6" s="3020"/>
      <c r="D6" s="3035"/>
      <c r="E6" s="3042"/>
      <c r="F6" s="3017"/>
      <c r="G6" s="3056"/>
      <c r="H6" s="3065"/>
      <c r="I6" s="3020"/>
      <c r="J6" s="3020"/>
      <c r="K6" s="3020"/>
      <c r="L6" s="3020"/>
      <c r="M6" s="3035"/>
      <c r="N6" s="3022"/>
      <c r="O6" s="3023"/>
      <c r="P6" s="3023"/>
      <c r="Q6" s="3023"/>
      <c r="R6" s="3023"/>
      <c r="S6" s="3023"/>
      <c r="T6" s="3023"/>
      <c r="U6" s="3023"/>
      <c r="V6" s="3023"/>
      <c r="W6" s="3023"/>
      <c r="X6" s="3023"/>
      <c r="Y6" s="3024"/>
      <c r="Z6" s="2954"/>
    </row>
    <row r="7" spans="1:26" ht="54" customHeight="1" thickBot="1">
      <c r="A7" s="3045"/>
      <c r="B7" s="3048"/>
      <c r="C7" s="3021"/>
      <c r="D7" s="3036"/>
      <c r="E7" s="3042"/>
      <c r="F7" s="3018"/>
      <c r="G7" s="3057"/>
      <c r="H7" s="3066"/>
      <c r="I7" s="3021"/>
      <c r="J7" s="3021"/>
      <c r="K7" s="3021"/>
      <c r="L7" s="3021"/>
      <c r="M7" s="3036"/>
      <c r="N7" s="2040">
        <v>15</v>
      </c>
      <c r="O7" s="2041">
        <v>9</v>
      </c>
      <c r="P7" s="2042">
        <v>9</v>
      </c>
      <c r="Q7" s="2040">
        <v>15</v>
      </c>
      <c r="R7" s="2041">
        <v>9</v>
      </c>
      <c r="S7" s="2042">
        <v>9</v>
      </c>
      <c r="T7" s="2040">
        <v>15</v>
      </c>
      <c r="U7" s="2041">
        <v>9</v>
      </c>
      <c r="V7" s="2042">
        <v>9</v>
      </c>
      <c r="W7" s="2040">
        <v>15</v>
      </c>
      <c r="X7" s="2041">
        <v>9</v>
      </c>
      <c r="Y7" s="2042" t="s">
        <v>393</v>
      </c>
      <c r="Z7" s="2954"/>
    </row>
    <row r="8" spans="1:26" ht="20.25">
      <c r="A8" s="2043"/>
      <c r="B8" s="2044"/>
      <c r="C8" s="2045"/>
      <c r="D8" s="2045"/>
      <c r="E8" s="2046"/>
      <c r="F8" s="2036"/>
      <c r="G8" s="2047"/>
      <c r="H8" s="2035"/>
      <c r="I8" s="2045"/>
      <c r="J8" s="2045"/>
      <c r="K8" s="2045"/>
      <c r="L8" s="2045"/>
      <c r="M8" s="2048"/>
      <c r="N8" s="2049"/>
      <c r="O8" s="2045"/>
      <c r="P8" s="2045"/>
      <c r="Q8" s="2045"/>
      <c r="R8" s="2045"/>
      <c r="S8" s="2045"/>
      <c r="T8" s="2045"/>
      <c r="U8" s="2045"/>
      <c r="V8" s="2045"/>
      <c r="W8" s="2045"/>
      <c r="X8" s="2045"/>
      <c r="Y8" s="2036"/>
      <c r="Z8" s="2442"/>
    </row>
    <row r="9" spans="1:27" ht="45.75" customHeight="1">
      <c r="A9" s="2474" t="s">
        <v>207</v>
      </c>
      <c r="B9" s="2632" t="s">
        <v>65</v>
      </c>
      <c r="C9" s="2627"/>
      <c r="D9" s="2622" t="s">
        <v>351</v>
      </c>
      <c r="E9" s="2622"/>
      <c r="F9" s="2623"/>
      <c r="G9" s="2624">
        <v>1.5</v>
      </c>
      <c r="H9" s="2621">
        <v>45</v>
      </c>
      <c r="I9" s="2625">
        <v>16</v>
      </c>
      <c r="J9" s="2625"/>
      <c r="K9" s="2625"/>
      <c r="L9" s="2625">
        <v>16</v>
      </c>
      <c r="M9" s="2626">
        <v>29</v>
      </c>
      <c r="N9" s="2627"/>
      <c r="O9" s="2625"/>
      <c r="P9" s="2628"/>
      <c r="Q9" s="2621"/>
      <c r="R9" s="2625"/>
      <c r="S9" s="2626"/>
      <c r="T9" s="2627"/>
      <c r="U9" s="2625"/>
      <c r="V9" s="2628"/>
      <c r="W9" s="2621"/>
      <c r="X9" s="2625"/>
      <c r="Y9" s="2628">
        <v>2</v>
      </c>
      <c r="Z9" s="2053"/>
      <c r="AA9" s="6" t="s">
        <v>351</v>
      </c>
    </row>
    <row r="10" spans="1:29" ht="40.5">
      <c r="A10" s="2474" t="s">
        <v>282</v>
      </c>
      <c r="B10" s="2633" t="s">
        <v>378</v>
      </c>
      <c r="C10" s="2512"/>
      <c r="D10" s="2360" t="s">
        <v>351</v>
      </c>
      <c r="E10" s="2360"/>
      <c r="F10" s="2507"/>
      <c r="G10" s="2051">
        <v>4</v>
      </c>
      <c r="H10" s="2506">
        <v>120</v>
      </c>
      <c r="I10" s="2508">
        <v>48</v>
      </c>
      <c r="J10" s="2433">
        <v>32</v>
      </c>
      <c r="K10" s="2433"/>
      <c r="L10" s="2433">
        <v>16</v>
      </c>
      <c r="M10" s="2065">
        <v>72</v>
      </c>
      <c r="N10" s="2512"/>
      <c r="O10" s="2433"/>
      <c r="P10" s="2513"/>
      <c r="Q10" s="2058"/>
      <c r="R10" s="2433"/>
      <c r="S10" s="2054"/>
      <c r="T10" s="2512"/>
      <c r="U10" s="2433"/>
      <c r="V10" s="2513"/>
      <c r="W10" s="2052"/>
      <c r="X10" s="2475"/>
      <c r="Y10" s="2510">
        <v>6</v>
      </c>
      <c r="Z10" s="2475"/>
      <c r="AA10" s="6" t="s">
        <v>351</v>
      </c>
      <c r="AC10" s="6">
        <v>4</v>
      </c>
    </row>
    <row r="11" spans="1:29" ht="40.5">
      <c r="A11" s="2385" t="s">
        <v>254</v>
      </c>
      <c r="B11" s="2578" t="s">
        <v>377</v>
      </c>
      <c r="C11" s="2052"/>
      <c r="D11" s="2062" t="s">
        <v>351</v>
      </c>
      <c r="E11" s="2387"/>
      <c r="F11" s="2365"/>
      <c r="G11" s="2366">
        <v>3</v>
      </c>
      <c r="H11" s="2450">
        <v>90</v>
      </c>
      <c r="I11" s="2433">
        <v>32</v>
      </c>
      <c r="J11" s="2430">
        <v>16</v>
      </c>
      <c r="K11" s="2430"/>
      <c r="L11" s="2430">
        <v>16</v>
      </c>
      <c r="M11" s="2431">
        <v>58</v>
      </c>
      <c r="N11" s="2588"/>
      <c r="O11" s="2430"/>
      <c r="P11" s="2589"/>
      <c r="Q11" s="2629"/>
      <c r="R11" s="2430"/>
      <c r="S11" s="2431"/>
      <c r="T11" s="2370"/>
      <c r="U11" s="2433"/>
      <c r="V11" s="2513"/>
      <c r="W11" s="2052"/>
      <c r="X11" s="2475"/>
      <c r="Y11" s="2510">
        <v>4</v>
      </c>
      <c r="Z11" s="2475"/>
      <c r="AA11" s="6" t="s">
        <v>351</v>
      </c>
      <c r="AC11" s="6">
        <v>4</v>
      </c>
    </row>
    <row r="12" spans="1:27" ht="20.25">
      <c r="A12" s="2050" t="s">
        <v>167</v>
      </c>
      <c r="B12" s="2630" t="s">
        <v>63</v>
      </c>
      <c r="C12" s="2052"/>
      <c r="D12" s="2433" t="s">
        <v>351</v>
      </c>
      <c r="E12" s="2433"/>
      <c r="F12" s="2567"/>
      <c r="G12" s="2568">
        <v>6</v>
      </c>
      <c r="H12" s="2569">
        <v>180</v>
      </c>
      <c r="I12" s="2433">
        <v>120</v>
      </c>
      <c r="J12" s="2433"/>
      <c r="K12" s="2433"/>
      <c r="L12" s="2433">
        <v>120</v>
      </c>
      <c r="M12" s="2054">
        <v>60</v>
      </c>
      <c r="N12" s="2631"/>
      <c r="O12" s="2422"/>
      <c r="P12" s="2441"/>
      <c r="Q12" s="2631"/>
      <c r="R12" s="2422"/>
      <c r="S12" s="2423"/>
      <c r="T12" s="2421"/>
      <c r="U12" s="2422"/>
      <c r="V12" s="2422"/>
      <c r="W12" s="2422"/>
      <c r="X12" s="2422"/>
      <c r="Y12" s="2441"/>
      <c r="Z12" s="2422"/>
      <c r="AA12" s="6" t="s">
        <v>351</v>
      </c>
    </row>
    <row r="13" spans="1:26" ht="20.25">
      <c r="A13" s="2077"/>
      <c r="B13" s="2034"/>
      <c r="C13" s="2078"/>
      <c r="D13" s="2079"/>
      <c r="E13" s="2079"/>
      <c r="F13" s="2078"/>
      <c r="G13" s="2080"/>
      <c r="H13" s="2078"/>
      <c r="I13" s="2034"/>
      <c r="J13" s="2034"/>
      <c r="K13" s="2034"/>
      <c r="L13" s="2034"/>
      <c r="M13" s="2034"/>
      <c r="N13" s="2034"/>
      <c r="O13" s="2034"/>
      <c r="P13" s="2034"/>
      <c r="Q13" s="2034"/>
      <c r="R13" s="2034"/>
      <c r="S13" s="2034"/>
      <c r="T13" s="2034"/>
      <c r="U13" s="2034"/>
      <c r="V13" s="2034"/>
      <c r="W13" s="2034"/>
      <c r="X13" s="2034"/>
      <c r="Y13" s="2034"/>
      <c r="Z13" s="2034"/>
    </row>
    <row r="14" spans="1:26" ht="20.25">
      <c r="A14" s="2077"/>
      <c r="B14" s="2034"/>
      <c r="C14" s="2078"/>
      <c r="D14" s="2079"/>
      <c r="E14" s="2079"/>
      <c r="F14" s="2078"/>
      <c r="G14" s="2080"/>
      <c r="H14" s="2078"/>
      <c r="I14" s="2034"/>
      <c r="J14" s="2034"/>
      <c r="K14" s="2034"/>
      <c r="L14" s="2034"/>
      <c r="M14" s="2034"/>
      <c r="N14" s="2034"/>
      <c r="O14" s="2034"/>
      <c r="P14" s="2034"/>
      <c r="Q14" s="2034"/>
      <c r="R14" s="2034"/>
      <c r="S14" s="2034"/>
      <c r="T14" s="2034"/>
      <c r="U14" s="2034"/>
      <c r="V14" s="2034"/>
      <c r="W14" s="2034"/>
      <c r="X14" s="2034"/>
      <c r="Y14" s="2034"/>
      <c r="Z14" s="2034"/>
    </row>
    <row r="15" spans="1:26" ht="20.25">
      <c r="A15" s="2077"/>
      <c r="B15" s="2034"/>
      <c r="C15" s="2078"/>
      <c r="D15" s="2079"/>
      <c r="E15" s="2079"/>
      <c r="F15" s="2078"/>
      <c r="G15" s="2080"/>
      <c r="H15" s="2078"/>
      <c r="I15" s="2034"/>
      <c r="J15" s="2034"/>
      <c r="K15" s="2034"/>
      <c r="L15" s="2034"/>
      <c r="M15" s="2034"/>
      <c r="N15" s="2034"/>
      <c r="O15" s="2034"/>
      <c r="P15" s="2034"/>
      <c r="Q15" s="2034"/>
      <c r="R15" s="2034"/>
      <c r="S15" s="2034"/>
      <c r="T15" s="2034"/>
      <c r="U15" s="2034"/>
      <c r="V15" s="2034"/>
      <c r="W15" s="2034"/>
      <c r="X15" s="2034"/>
      <c r="Y15" s="2034"/>
      <c r="Z15" s="2034"/>
    </row>
    <row r="16" spans="1:26" ht="20.25">
      <c r="A16" s="2077"/>
      <c r="B16" s="2034"/>
      <c r="C16" s="2078"/>
      <c r="D16" s="2079"/>
      <c r="E16" s="2079"/>
      <c r="F16" s="2078"/>
      <c r="G16" s="2080"/>
      <c r="H16" s="2078"/>
      <c r="I16" s="2034"/>
      <c r="J16" s="2034"/>
      <c r="K16" s="2034"/>
      <c r="L16" s="2034"/>
      <c r="M16" s="2034"/>
      <c r="N16" s="2034"/>
      <c r="O16" s="2034"/>
      <c r="P16" s="2034"/>
      <c r="Q16" s="2034"/>
      <c r="R16" s="2034"/>
      <c r="S16" s="2034"/>
      <c r="T16" s="2034"/>
      <c r="U16" s="2034"/>
      <c r="V16" s="2034"/>
      <c r="W16" s="2034"/>
      <c r="X16" s="2034"/>
      <c r="Y16" s="2034"/>
      <c r="Z16" s="2034"/>
    </row>
    <row r="17" spans="1:26" ht="20.25">
      <c r="A17" s="2077"/>
      <c r="B17" s="2034"/>
      <c r="C17" s="2078"/>
      <c r="D17" s="2079"/>
      <c r="E17" s="2079"/>
      <c r="F17" s="2078"/>
      <c r="G17" s="2080"/>
      <c r="H17" s="2078"/>
      <c r="I17" s="2034"/>
      <c r="J17" s="2034"/>
      <c r="K17" s="2034"/>
      <c r="L17" s="2034"/>
      <c r="M17" s="2034"/>
      <c r="N17" s="2034"/>
      <c r="O17" s="2034"/>
      <c r="P17" s="2034"/>
      <c r="Q17" s="2034"/>
      <c r="R17" s="2034"/>
      <c r="S17" s="2034"/>
      <c r="T17" s="2034"/>
      <c r="U17" s="2034"/>
      <c r="V17" s="2034"/>
      <c r="W17" s="2034"/>
      <c r="X17" s="2034"/>
      <c r="Y17" s="2034"/>
      <c r="Z17" s="2034"/>
    </row>
  </sheetData>
  <sheetProtection/>
  <mergeCells count="26"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C4:C7"/>
    <mergeCell ref="D4:D7"/>
    <mergeCell ref="E4:F4"/>
    <mergeCell ref="I4:I7"/>
    <mergeCell ref="J4:L4"/>
    <mergeCell ref="E5:E7"/>
    <mergeCell ref="Z2:Z7"/>
    <mergeCell ref="F5:F7"/>
    <mergeCell ref="J5:J7"/>
    <mergeCell ref="K5:K7"/>
    <mergeCell ref="L5:L7"/>
    <mergeCell ref="N6:Y6"/>
    <mergeCell ref="N3:P4"/>
    <mergeCell ref="Q3:S4"/>
    <mergeCell ref="T3:V4"/>
    <mergeCell ref="W3:Y4"/>
  </mergeCells>
  <printOptions/>
  <pageMargins left="0.3937007874015748" right="0.3937007874015748" top="0.5905511811023623" bottom="0.3937007874015748" header="0.5118110236220472" footer="0.5118110236220472"/>
  <pageSetup fitToHeight="0" fitToWidth="1" horizontalDpi="600" verticalDpi="6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5"/>
  <sheetViews>
    <sheetView view="pageBreakPreview" zoomScale="70" zoomScaleSheetLayoutView="70" zoomScalePageLayoutView="0" workbookViewId="0" topLeftCell="A1">
      <pane xSplit="30" ySplit="7" topLeftCell="AE59" activePane="bottomRight" state="frozen"/>
      <selection pane="topLeft" activeCell="A1" sqref="A1"/>
      <selection pane="topRight" activeCell="AF1" sqref="AF1"/>
      <selection pane="bottomLeft" activeCell="A8" sqref="A8"/>
      <selection pane="bottomRight" activeCell="I169" sqref="I169"/>
    </sheetView>
  </sheetViews>
  <sheetFormatPr defaultColWidth="9.00390625" defaultRowHeight="12.75"/>
  <cols>
    <col min="1" max="1" width="10.25390625" style="5" customWidth="1"/>
    <col min="2" max="2" width="45.375" style="6" customWidth="1"/>
    <col min="3" max="3" width="7.00390625" style="7" customWidth="1"/>
    <col min="4" max="4" width="13.625" style="8" customWidth="1"/>
    <col min="5" max="5" width="5.25390625" style="8" customWidth="1"/>
    <col min="6" max="6" width="7.00390625" style="7" customWidth="1"/>
    <col min="7" max="7" width="8.25390625" style="96" customWidth="1"/>
    <col min="8" max="8" width="10.75390625" style="7" customWidth="1"/>
    <col min="9" max="9" width="11.25390625" style="6" customWidth="1"/>
    <col min="10" max="10" width="9.125" style="6" customWidth="1"/>
    <col min="11" max="11" width="7.75390625" style="6" customWidth="1"/>
    <col min="12" max="12" width="9.25390625" style="6" customWidth="1"/>
    <col min="13" max="13" width="10.875" style="6" customWidth="1"/>
    <col min="14" max="14" width="7.25390625" style="6" customWidth="1"/>
    <col min="15" max="15" width="7.00390625" style="6" customWidth="1"/>
    <col min="16" max="16" width="7.125" style="6" customWidth="1"/>
    <col min="17" max="17" width="7.625" style="6" customWidth="1"/>
    <col min="18" max="18" width="8.00390625" style="6" customWidth="1"/>
    <col min="19" max="19" width="7.75390625" style="6" customWidth="1"/>
    <col min="20" max="20" width="8.375" style="6" customWidth="1"/>
    <col min="21" max="21" width="7.75390625" style="6" customWidth="1"/>
    <col min="22" max="23" width="7.625" style="6" customWidth="1"/>
    <col min="24" max="24" width="7.75390625" style="6" customWidth="1"/>
    <col min="25" max="25" width="8.25390625" style="6" customWidth="1"/>
    <col min="26" max="16384" width="9.125" style="6" customWidth="1"/>
  </cols>
  <sheetData>
    <row r="1" spans="1:25" ht="19.5" thickBot="1">
      <c r="A1" s="2887" t="s">
        <v>306</v>
      </c>
      <c r="B1" s="2888"/>
      <c r="C1" s="2888"/>
      <c r="D1" s="2888"/>
      <c r="E1" s="2888"/>
      <c r="F1" s="2888"/>
      <c r="G1" s="2888"/>
      <c r="H1" s="2888"/>
      <c r="I1" s="2888"/>
      <c r="J1" s="2888"/>
      <c r="K1" s="2888"/>
      <c r="L1" s="2888"/>
      <c r="M1" s="2888"/>
      <c r="N1" s="2888"/>
      <c r="O1" s="2888"/>
      <c r="P1" s="2888"/>
      <c r="Q1" s="2888"/>
      <c r="R1" s="2888"/>
      <c r="S1" s="2888"/>
      <c r="T1" s="2888"/>
      <c r="U1" s="2888"/>
      <c r="V1" s="2888"/>
      <c r="W1" s="2888"/>
      <c r="X1" s="2888"/>
      <c r="Y1" s="2889"/>
    </row>
    <row r="2" spans="1:25" ht="15" customHeight="1">
      <c r="A2" s="2834" t="s">
        <v>22</v>
      </c>
      <c r="B2" s="2850" t="s">
        <v>117</v>
      </c>
      <c r="C2" s="2844" t="s">
        <v>87</v>
      </c>
      <c r="D2" s="2845"/>
      <c r="E2" s="2845"/>
      <c r="F2" s="2846"/>
      <c r="G2" s="2870" t="s">
        <v>118</v>
      </c>
      <c r="H2" s="2867" t="s">
        <v>119</v>
      </c>
      <c r="I2" s="2868"/>
      <c r="J2" s="2868"/>
      <c r="K2" s="2868"/>
      <c r="L2" s="2868"/>
      <c r="M2" s="2869"/>
      <c r="N2" s="2901" t="s">
        <v>120</v>
      </c>
      <c r="O2" s="2902"/>
      <c r="P2" s="2902"/>
      <c r="Q2" s="2902"/>
      <c r="R2" s="2902"/>
      <c r="S2" s="2902"/>
      <c r="T2" s="2902"/>
      <c r="U2" s="2902"/>
      <c r="V2" s="2902"/>
      <c r="W2" s="2902"/>
      <c r="X2" s="2902"/>
      <c r="Y2" s="2903"/>
    </row>
    <row r="3" spans="1:25" ht="15" customHeight="1">
      <c r="A3" s="2835"/>
      <c r="B3" s="2851"/>
      <c r="C3" s="2847"/>
      <c r="D3" s="2848"/>
      <c r="E3" s="2848"/>
      <c r="F3" s="2849"/>
      <c r="G3" s="2871"/>
      <c r="H3" s="2884" t="s">
        <v>121</v>
      </c>
      <c r="I3" s="2895" t="s">
        <v>122</v>
      </c>
      <c r="J3" s="2896"/>
      <c r="K3" s="2896"/>
      <c r="L3" s="2897"/>
      <c r="M3" s="2924" t="s">
        <v>123</v>
      </c>
      <c r="N3" s="2873" t="s">
        <v>25</v>
      </c>
      <c r="O3" s="2859"/>
      <c r="P3" s="2860"/>
      <c r="Q3" s="2858" t="s">
        <v>26</v>
      </c>
      <c r="R3" s="2859"/>
      <c r="S3" s="2860"/>
      <c r="T3" s="2858" t="s">
        <v>27</v>
      </c>
      <c r="U3" s="2859"/>
      <c r="V3" s="2860"/>
      <c r="W3" s="2858" t="s">
        <v>28</v>
      </c>
      <c r="X3" s="2859"/>
      <c r="Y3" s="2893"/>
    </row>
    <row r="4" spans="1:25" ht="24.75" customHeight="1">
      <c r="A4" s="2835"/>
      <c r="B4" s="2851"/>
      <c r="C4" s="2822" t="s">
        <v>124</v>
      </c>
      <c r="D4" s="2822" t="s">
        <v>125</v>
      </c>
      <c r="E4" s="2864" t="s">
        <v>126</v>
      </c>
      <c r="F4" s="2920"/>
      <c r="G4" s="2871"/>
      <c r="H4" s="2885"/>
      <c r="I4" s="2822" t="s">
        <v>127</v>
      </c>
      <c r="J4" s="2864" t="s">
        <v>128</v>
      </c>
      <c r="K4" s="2865"/>
      <c r="L4" s="2866"/>
      <c r="M4" s="2823"/>
      <c r="N4" s="2874"/>
      <c r="O4" s="2862"/>
      <c r="P4" s="2863"/>
      <c r="Q4" s="2861"/>
      <c r="R4" s="2862"/>
      <c r="S4" s="2863"/>
      <c r="T4" s="2861"/>
      <c r="U4" s="2862"/>
      <c r="V4" s="2863"/>
      <c r="W4" s="2861"/>
      <c r="X4" s="2862"/>
      <c r="Y4" s="2894"/>
    </row>
    <row r="5" spans="1:25" ht="15" customHeight="1">
      <c r="A5" s="2835"/>
      <c r="B5" s="2851"/>
      <c r="C5" s="2856"/>
      <c r="D5" s="2856"/>
      <c r="E5" s="3145" t="s">
        <v>129</v>
      </c>
      <c r="F5" s="3142" t="s">
        <v>130</v>
      </c>
      <c r="G5" s="2871"/>
      <c r="H5" s="2885"/>
      <c r="I5" s="2856"/>
      <c r="J5" s="2822" t="s">
        <v>24</v>
      </c>
      <c r="K5" s="2822" t="s">
        <v>131</v>
      </c>
      <c r="L5" s="2822" t="s">
        <v>132</v>
      </c>
      <c r="M5" s="2823"/>
      <c r="N5" s="67">
        <v>1</v>
      </c>
      <c r="O5" s="68">
        <v>2</v>
      </c>
      <c r="P5" s="68">
        <v>3</v>
      </c>
      <c r="Q5" s="68">
        <v>4</v>
      </c>
      <c r="R5" s="68">
        <v>5</v>
      </c>
      <c r="S5" s="68">
        <v>6</v>
      </c>
      <c r="T5" s="68">
        <v>7</v>
      </c>
      <c r="U5" s="68">
        <v>8</v>
      </c>
      <c r="V5" s="68">
        <v>9</v>
      </c>
      <c r="W5" s="68">
        <v>10</v>
      </c>
      <c r="X5" s="68">
        <v>11</v>
      </c>
      <c r="Y5" s="627">
        <v>12</v>
      </c>
    </row>
    <row r="6" spans="1:25" ht="16.5" thickBot="1">
      <c r="A6" s="2835"/>
      <c r="B6" s="2851"/>
      <c r="C6" s="2856"/>
      <c r="D6" s="2856"/>
      <c r="E6" s="3146"/>
      <c r="F6" s="3143"/>
      <c r="G6" s="2871"/>
      <c r="H6" s="2885"/>
      <c r="I6" s="2856"/>
      <c r="J6" s="2856"/>
      <c r="K6" s="2856"/>
      <c r="L6" s="2856"/>
      <c r="M6" s="2823"/>
      <c r="N6" s="2837" t="s">
        <v>29</v>
      </c>
      <c r="O6" s="2838"/>
      <c r="P6" s="2838"/>
      <c r="Q6" s="2838"/>
      <c r="R6" s="2838"/>
      <c r="S6" s="2838"/>
      <c r="T6" s="2838"/>
      <c r="U6" s="2838"/>
      <c r="V6" s="2838"/>
      <c r="W6" s="2838"/>
      <c r="X6" s="2838"/>
      <c r="Y6" s="2839"/>
    </row>
    <row r="7" spans="1:25" ht="54" customHeight="1" thickBot="1">
      <c r="A7" s="2836"/>
      <c r="B7" s="2852"/>
      <c r="C7" s="2857"/>
      <c r="D7" s="2857"/>
      <c r="E7" s="3147"/>
      <c r="F7" s="3144"/>
      <c r="G7" s="2872"/>
      <c r="H7" s="2886"/>
      <c r="I7" s="2857"/>
      <c r="J7" s="2857"/>
      <c r="K7" s="2857"/>
      <c r="L7" s="2857"/>
      <c r="M7" s="2824"/>
      <c r="N7" s="71">
        <v>15</v>
      </c>
      <c r="O7" s="69">
        <v>9</v>
      </c>
      <c r="P7" s="70">
        <v>9</v>
      </c>
      <c r="Q7" s="71">
        <v>15</v>
      </c>
      <c r="R7" s="69">
        <v>9</v>
      </c>
      <c r="S7" s="70">
        <v>9</v>
      </c>
      <c r="T7" s="71">
        <v>15</v>
      </c>
      <c r="U7" s="69">
        <v>9</v>
      </c>
      <c r="V7" s="70">
        <v>9</v>
      </c>
      <c r="W7" s="71">
        <v>15</v>
      </c>
      <c r="X7" s="69">
        <v>9</v>
      </c>
      <c r="Y7" s="70">
        <v>8</v>
      </c>
    </row>
    <row r="8" spans="1:25" ht="16.5" thickBot="1">
      <c r="A8" s="593">
        <v>1</v>
      </c>
      <c r="B8" s="72">
        <v>2</v>
      </c>
      <c r="C8" s="73">
        <v>3</v>
      </c>
      <c r="D8" s="73">
        <v>4</v>
      </c>
      <c r="E8" s="73">
        <v>5</v>
      </c>
      <c r="F8" s="81">
        <v>6</v>
      </c>
      <c r="G8" s="93">
        <v>7</v>
      </c>
      <c r="H8" s="66">
        <v>8</v>
      </c>
      <c r="I8" s="73">
        <v>9</v>
      </c>
      <c r="J8" s="73">
        <v>10</v>
      </c>
      <c r="K8" s="73">
        <v>11</v>
      </c>
      <c r="L8" s="73">
        <v>12</v>
      </c>
      <c r="M8" s="74">
        <v>13</v>
      </c>
      <c r="N8" s="82">
        <v>14</v>
      </c>
      <c r="O8" s="73">
        <v>15</v>
      </c>
      <c r="P8" s="73">
        <v>16</v>
      </c>
      <c r="Q8" s="73">
        <v>17</v>
      </c>
      <c r="R8" s="73">
        <v>18</v>
      </c>
      <c r="S8" s="73">
        <v>19</v>
      </c>
      <c r="T8" s="73">
        <v>20</v>
      </c>
      <c r="U8" s="73">
        <v>21</v>
      </c>
      <c r="V8" s="73">
        <v>22</v>
      </c>
      <c r="W8" s="73">
        <v>23</v>
      </c>
      <c r="X8" s="73">
        <v>24</v>
      </c>
      <c r="Y8" s="628">
        <v>25</v>
      </c>
    </row>
    <row r="9" spans="1:25" ht="16.5" thickBot="1">
      <c r="A9" s="2853" t="s">
        <v>193</v>
      </c>
      <c r="B9" s="2854"/>
      <c r="C9" s="2854"/>
      <c r="D9" s="2854"/>
      <c r="E9" s="2854"/>
      <c r="F9" s="2854"/>
      <c r="G9" s="2854"/>
      <c r="H9" s="2854"/>
      <c r="I9" s="2854"/>
      <c r="J9" s="2854"/>
      <c r="K9" s="2854"/>
      <c r="L9" s="2854"/>
      <c r="M9" s="2854"/>
      <c r="N9" s="2854"/>
      <c r="O9" s="2854"/>
      <c r="P9" s="2854"/>
      <c r="Q9" s="2854"/>
      <c r="R9" s="2854"/>
      <c r="S9" s="2854"/>
      <c r="T9" s="2854"/>
      <c r="U9" s="2854"/>
      <c r="V9" s="2854"/>
      <c r="W9" s="2854"/>
      <c r="X9" s="2854"/>
      <c r="Y9" s="2855"/>
    </row>
    <row r="10" spans="1:25" ht="25.5" customHeight="1" thickBot="1">
      <c r="A10" s="2898" t="s">
        <v>85</v>
      </c>
      <c r="B10" s="2899"/>
      <c r="C10" s="2899"/>
      <c r="D10" s="2899"/>
      <c r="E10" s="2899"/>
      <c r="F10" s="2899"/>
      <c r="G10" s="2899"/>
      <c r="H10" s="2899"/>
      <c r="I10" s="2899"/>
      <c r="J10" s="2899"/>
      <c r="K10" s="2899"/>
      <c r="L10" s="2899"/>
      <c r="M10" s="2899"/>
      <c r="N10" s="2899"/>
      <c r="O10" s="2899"/>
      <c r="P10" s="2899"/>
      <c r="Q10" s="2899"/>
      <c r="R10" s="2899"/>
      <c r="S10" s="2899"/>
      <c r="T10" s="2899"/>
      <c r="U10" s="2899"/>
      <c r="V10" s="2899"/>
      <c r="W10" s="2899"/>
      <c r="X10" s="2899"/>
      <c r="Y10" s="2900"/>
    </row>
    <row r="11" spans="1:25" ht="29.25" customHeight="1">
      <c r="A11" s="103" t="s">
        <v>133</v>
      </c>
      <c r="B11" s="365" t="s">
        <v>65</v>
      </c>
      <c r="C11" s="104"/>
      <c r="D11" s="105"/>
      <c r="E11" s="105"/>
      <c r="F11" s="106"/>
      <c r="G11" s="371">
        <f>G12+G13+G14+G16</f>
        <v>6.5</v>
      </c>
      <c r="H11" s="107">
        <f aca="true" t="shared" si="0" ref="H11:H20">G11*30</f>
        <v>195</v>
      </c>
      <c r="I11" s="108">
        <v>66</v>
      </c>
      <c r="J11" s="108"/>
      <c r="K11" s="108"/>
      <c r="L11" s="108">
        <v>66</v>
      </c>
      <c r="M11" s="168">
        <f aca="true" t="shared" si="1" ref="M11:M20">H11-I11</f>
        <v>129</v>
      </c>
      <c r="N11" s="143"/>
      <c r="O11" s="110"/>
      <c r="P11" s="146"/>
      <c r="Q11" s="109"/>
      <c r="R11" s="110"/>
      <c r="S11" s="111"/>
      <c r="T11" s="382"/>
      <c r="U11" s="113"/>
      <c r="V11" s="375"/>
      <c r="W11" s="112"/>
      <c r="X11" s="113"/>
      <c r="Y11" s="114"/>
    </row>
    <row r="12" spans="1:25" ht="27" customHeight="1">
      <c r="A12" s="115" t="s">
        <v>134</v>
      </c>
      <c r="B12" s="366" t="s">
        <v>65</v>
      </c>
      <c r="C12" s="116"/>
      <c r="D12" s="117">
        <v>1</v>
      </c>
      <c r="E12" s="117"/>
      <c r="F12" s="118"/>
      <c r="G12" s="372">
        <v>2</v>
      </c>
      <c r="H12" s="61">
        <f t="shared" si="0"/>
        <v>60</v>
      </c>
      <c r="I12" s="119">
        <v>30</v>
      </c>
      <c r="J12" s="119"/>
      <c r="K12" s="119"/>
      <c r="L12" s="119">
        <v>30</v>
      </c>
      <c r="M12" s="62">
        <f t="shared" si="1"/>
        <v>30</v>
      </c>
      <c r="N12" s="150">
        <f>ROUND(I12/N7,0)</f>
        <v>2</v>
      </c>
      <c r="O12" s="119"/>
      <c r="P12" s="124"/>
      <c r="Q12" s="116"/>
      <c r="R12" s="119"/>
      <c r="S12" s="120"/>
      <c r="T12" s="383"/>
      <c r="U12" s="122"/>
      <c r="V12" s="376"/>
      <c r="W12" s="121"/>
      <c r="X12" s="122"/>
      <c r="Y12" s="123"/>
    </row>
    <row r="13" spans="1:25" ht="25.5" customHeight="1">
      <c r="A13" s="115" t="s">
        <v>135</v>
      </c>
      <c r="B13" s="366" t="s">
        <v>65</v>
      </c>
      <c r="C13" s="116"/>
      <c r="D13" s="117"/>
      <c r="E13" s="117"/>
      <c r="F13" s="118"/>
      <c r="G13" s="373">
        <v>1.5</v>
      </c>
      <c r="H13" s="61">
        <f t="shared" si="0"/>
        <v>45</v>
      </c>
      <c r="I13" s="119">
        <f>J13+L13</f>
        <v>18</v>
      </c>
      <c r="J13" s="119"/>
      <c r="K13" s="119"/>
      <c r="L13" s="119">
        <v>18</v>
      </c>
      <c r="M13" s="120">
        <f t="shared" si="1"/>
        <v>27</v>
      </c>
      <c r="N13" s="150"/>
      <c r="O13" s="125">
        <f>I13/O7</f>
        <v>2</v>
      </c>
      <c r="P13" s="124"/>
      <c r="Q13" s="116"/>
      <c r="R13" s="119"/>
      <c r="S13" s="120"/>
      <c r="T13" s="383"/>
      <c r="U13" s="122"/>
      <c r="V13" s="376"/>
      <c r="W13" s="121"/>
      <c r="X13" s="122"/>
      <c r="Y13" s="123"/>
    </row>
    <row r="14" spans="1:25" ht="27" customHeight="1">
      <c r="A14" s="133" t="s">
        <v>136</v>
      </c>
      <c r="B14" s="367" t="s">
        <v>65</v>
      </c>
      <c r="C14" s="355">
        <v>3</v>
      </c>
      <c r="D14" s="356"/>
      <c r="E14" s="356"/>
      <c r="F14" s="357"/>
      <c r="G14" s="374">
        <v>1.5</v>
      </c>
      <c r="H14" s="134">
        <f t="shared" si="0"/>
        <v>45</v>
      </c>
      <c r="I14" s="358">
        <f>J14+L14</f>
        <v>18</v>
      </c>
      <c r="J14" s="358"/>
      <c r="K14" s="358"/>
      <c r="L14" s="358">
        <v>18</v>
      </c>
      <c r="M14" s="359">
        <f t="shared" si="1"/>
        <v>27</v>
      </c>
      <c r="N14" s="362"/>
      <c r="O14" s="358"/>
      <c r="P14" s="381">
        <f>I13/P7</f>
        <v>2</v>
      </c>
      <c r="Q14" s="355"/>
      <c r="R14" s="358"/>
      <c r="S14" s="359"/>
      <c r="T14" s="384"/>
      <c r="U14" s="137"/>
      <c r="V14" s="377"/>
      <c r="W14" s="136"/>
      <c r="X14" s="137"/>
      <c r="Y14" s="138"/>
    </row>
    <row r="15" spans="1:25" ht="32.25" customHeight="1">
      <c r="A15" s="115" t="s">
        <v>202</v>
      </c>
      <c r="B15" s="366" t="s">
        <v>65</v>
      </c>
      <c r="C15" s="116"/>
      <c r="D15" s="360" t="s">
        <v>283</v>
      </c>
      <c r="E15" s="360"/>
      <c r="F15" s="118"/>
      <c r="G15" s="373"/>
      <c r="H15" s="61"/>
      <c r="I15" s="119"/>
      <c r="J15" s="119"/>
      <c r="K15" s="119"/>
      <c r="L15" s="119"/>
      <c r="M15" s="120"/>
      <c r="N15" s="150"/>
      <c r="O15" s="119"/>
      <c r="P15" s="124"/>
      <c r="Q15" s="116" t="s">
        <v>201</v>
      </c>
      <c r="R15" s="119" t="s">
        <v>201</v>
      </c>
      <c r="S15" s="120" t="s">
        <v>201</v>
      </c>
      <c r="T15" s="150" t="s">
        <v>201</v>
      </c>
      <c r="U15" s="119" t="s">
        <v>201</v>
      </c>
      <c r="V15" s="124" t="s">
        <v>201</v>
      </c>
      <c r="W15" s="116" t="s">
        <v>201</v>
      </c>
      <c r="X15" s="119" t="s">
        <v>201</v>
      </c>
      <c r="Y15" s="120" t="s">
        <v>201</v>
      </c>
    </row>
    <row r="16" spans="1:25" ht="37.5" customHeight="1" thickBot="1">
      <c r="A16" s="133" t="s">
        <v>207</v>
      </c>
      <c r="B16" s="646" t="s">
        <v>65</v>
      </c>
      <c r="C16" s="647"/>
      <c r="D16" s="648" t="s">
        <v>192</v>
      </c>
      <c r="E16" s="648"/>
      <c r="F16" s="649"/>
      <c r="G16" s="650">
        <v>1.5</v>
      </c>
      <c r="H16" s="647">
        <f>G16*30</f>
        <v>45</v>
      </c>
      <c r="I16" s="651">
        <f>J16+L16</f>
        <v>16</v>
      </c>
      <c r="J16" s="651"/>
      <c r="K16" s="651"/>
      <c r="L16" s="651">
        <v>16</v>
      </c>
      <c r="M16" s="652">
        <f>H16-I16</f>
        <v>29</v>
      </c>
      <c r="N16" s="543"/>
      <c r="O16" s="544"/>
      <c r="P16" s="545"/>
      <c r="Q16" s="542"/>
      <c r="R16" s="544"/>
      <c r="S16" s="546"/>
      <c r="T16" s="543"/>
      <c r="U16" s="544"/>
      <c r="V16" s="545"/>
      <c r="W16" s="542"/>
      <c r="X16" s="544"/>
      <c r="Y16" s="546">
        <v>2</v>
      </c>
    </row>
    <row r="17" spans="1:25" ht="15.75">
      <c r="A17" s="551" t="s">
        <v>137</v>
      </c>
      <c r="B17" s="554" t="s">
        <v>31</v>
      </c>
      <c r="C17" s="397">
        <v>1</v>
      </c>
      <c r="D17" s="550"/>
      <c r="E17" s="105"/>
      <c r="F17" s="557"/>
      <c r="G17" s="100">
        <v>4.5</v>
      </c>
      <c r="H17" s="397">
        <f t="shared" si="0"/>
        <v>135</v>
      </c>
      <c r="I17" s="258">
        <v>45</v>
      </c>
      <c r="J17" s="258">
        <v>30</v>
      </c>
      <c r="K17" s="258"/>
      <c r="L17" s="258">
        <v>15</v>
      </c>
      <c r="M17" s="562">
        <f t="shared" si="1"/>
        <v>90</v>
      </c>
      <c r="N17" s="109">
        <f>ROUND(I17/N7,0)</f>
        <v>3</v>
      </c>
      <c r="O17" s="110"/>
      <c r="P17" s="111"/>
      <c r="Q17" s="143"/>
      <c r="R17" s="110"/>
      <c r="S17" s="146"/>
      <c r="T17" s="112"/>
      <c r="U17" s="113"/>
      <c r="V17" s="114"/>
      <c r="W17" s="112"/>
      <c r="X17" s="113"/>
      <c r="Y17" s="114"/>
    </row>
    <row r="18" spans="1:25" ht="15.75">
      <c r="A18" s="552" t="s">
        <v>138</v>
      </c>
      <c r="B18" s="555" t="s">
        <v>78</v>
      </c>
      <c r="C18" s="363"/>
      <c r="D18" s="51">
        <v>6</v>
      </c>
      <c r="E18" s="131"/>
      <c r="F18" s="558"/>
      <c r="G18" s="132">
        <v>3</v>
      </c>
      <c r="H18" s="363">
        <f t="shared" si="0"/>
        <v>90</v>
      </c>
      <c r="I18" s="51">
        <f>J18+L18</f>
        <v>30</v>
      </c>
      <c r="J18" s="51">
        <v>20</v>
      </c>
      <c r="K18" s="51"/>
      <c r="L18" s="51">
        <v>10</v>
      </c>
      <c r="M18" s="395">
        <f t="shared" si="1"/>
        <v>60</v>
      </c>
      <c r="N18" s="116"/>
      <c r="O18" s="119"/>
      <c r="P18" s="564"/>
      <c r="Q18" s="150"/>
      <c r="R18" s="119"/>
      <c r="S18" s="566">
        <f>I18/S7</f>
        <v>3.3333333333333335</v>
      </c>
      <c r="T18" s="121"/>
      <c r="U18" s="122"/>
      <c r="V18" s="123"/>
      <c r="W18" s="121"/>
      <c r="X18" s="122"/>
      <c r="Y18" s="123"/>
    </row>
    <row r="19" spans="1:25" ht="31.5">
      <c r="A19" s="552" t="s">
        <v>139</v>
      </c>
      <c r="B19" s="78" t="s">
        <v>194</v>
      </c>
      <c r="C19" s="363">
        <v>6</v>
      </c>
      <c r="D19" s="131"/>
      <c r="E19" s="131"/>
      <c r="F19" s="559"/>
      <c r="G19" s="132">
        <v>3</v>
      </c>
      <c r="H19" s="363">
        <f t="shared" si="0"/>
        <v>90</v>
      </c>
      <c r="I19" s="51">
        <f>J19+L19</f>
        <v>36</v>
      </c>
      <c r="J19" s="51">
        <v>9</v>
      </c>
      <c r="K19" s="51"/>
      <c r="L19" s="51">
        <v>27</v>
      </c>
      <c r="M19" s="395">
        <f t="shared" si="1"/>
        <v>54</v>
      </c>
      <c r="N19" s="116"/>
      <c r="O19" s="119"/>
      <c r="P19" s="120"/>
      <c r="Q19" s="150"/>
      <c r="R19" s="119"/>
      <c r="S19" s="124">
        <f>I19/S7</f>
        <v>4</v>
      </c>
      <c r="T19" s="121"/>
      <c r="U19" s="122"/>
      <c r="V19" s="123"/>
      <c r="W19" s="121"/>
      <c r="X19" s="122"/>
      <c r="Y19" s="123"/>
    </row>
    <row r="20" spans="1:25" ht="16.5" thickBot="1">
      <c r="A20" s="553" t="s">
        <v>140</v>
      </c>
      <c r="B20" s="556" t="s">
        <v>59</v>
      </c>
      <c r="C20" s="399">
        <v>4</v>
      </c>
      <c r="D20" s="369"/>
      <c r="E20" s="370"/>
      <c r="F20" s="560"/>
      <c r="G20" s="561">
        <v>4.5</v>
      </c>
      <c r="H20" s="399">
        <f t="shared" si="0"/>
        <v>135</v>
      </c>
      <c r="I20" s="90">
        <v>45</v>
      </c>
      <c r="J20" s="90">
        <v>30</v>
      </c>
      <c r="K20" s="90"/>
      <c r="L20" s="90">
        <v>15</v>
      </c>
      <c r="M20" s="396">
        <f t="shared" si="1"/>
        <v>90</v>
      </c>
      <c r="N20" s="565"/>
      <c r="O20" s="385"/>
      <c r="P20" s="386"/>
      <c r="Q20" s="563">
        <f>I20/Q7</f>
        <v>3</v>
      </c>
      <c r="R20" s="385"/>
      <c r="S20" s="567"/>
      <c r="T20" s="378"/>
      <c r="U20" s="379"/>
      <c r="V20" s="380"/>
      <c r="W20" s="378"/>
      <c r="X20" s="379"/>
      <c r="Y20" s="380"/>
    </row>
    <row r="21" spans="1:25" ht="16.5" thickBot="1">
      <c r="A21" s="3113" t="s">
        <v>141</v>
      </c>
      <c r="B21" s="3120"/>
      <c r="C21" s="3120"/>
      <c r="D21" s="3120"/>
      <c r="E21" s="3120"/>
      <c r="F21" s="3121"/>
      <c r="G21" s="547">
        <f aca="true" t="shared" si="2" ref="G21:M21">G11+G17+G18+G19+G20</f>
        <v>21.5</v>
      </c>
      <c r="H21" s="548">
        <f t="shared" si="2"/>
        <v>645</v>
      </c>
      <c r="I21" s="534">
        <f t="shared" si="2"/>
        <v>222</v>
      </c>
      <c r="J21" s="534">
        <f t="shared" si="2"/>
        <v>89</v>
      </c>
      <c r="K21" s="534">
        <f t="shared" si="2"/>
        <v>0</v>
      </c>
      <c r="L21" s="534">
        <f t="shared" si="2"/>
        <v>133</v>
      </c>
      <c r="M21" s="549">
        <f t="shared" si="2"/>
        <v>423</v>
      </c>
      <c r="N21" s="533">
        <f>SUM(N11:N20)</f>
        <v>5</v>
      </c>
      <c r="O21" s="533">
        <f aca="true" t="shared" si="3" ref="O21:Y21">SUM(O11:O20)</f>
        <v>2</v>
      </c>
      <c r="P21" s="533">
        <f t="shared" si="3"/>
        <v>2</v>
      </c>
      <c r="Q21" s="533">
        <f t="shared" si="3"/>
        <v>3</v>
      </c>
      <c r="R21" s="533">
        <f t="shared" si="3"/>
        <v>0</v>
      </c>
      <c r="S21" s="533">
        <f t="shared" si="3"/>
        <v>7.333333333333334</v>
      </c>
      <c r="T21" s="533">
        <f t="shared" si="3"/>
        <v>0</v>
      </c>
      <c r="U21" s="533">
        <f t="shared" si="3"/>
        <v>0</v>
      </c>
      <c r="V21" s="533">
        <f t="shared" si="3"/>
        <v>0</v>
      </c>
      <c r="W21" s="533">
        <f t="shared" si="3"/>
        <v>0</v>
      </c>
      <c r="X21" s="533">
        <f t="shared" si="3"/>
        <v>0</v>
      </c>
      <c r="Y21" s="533">
        <f t="shared" si="3"/>
        <v>2</v>
      </c>
    </row>
    <row r="22" spans="1:25" ht="15.75">
      <c r="A22" s="141" t="s">
        <v>142</v>
      </c>
      <c r="B22" s="142" t="s">
        <v>35</v>
      </c>
      <c r="C22" s="143"/>
      <c r="D22" s="110"/>
      <c r="E22" s="110"/>
      <c r="F22" s="144"/>
      <c r="G22" s="404">
        <f>SUM(G23:G29)</f>
        <v>13</v>
      </c>
      <c r="H22" s="435">
        <f>G22*30</f>
        <v>390</v>
      </c>
      <c r="I22" s="340">
        <f>SUM(I$23:I$29)</f>
        <v>252</v>
      </c>
      <c r="J22" s="340">
        <f>SUM(J$23:J$29)</f>
        <v>12</v>
      </c>
      <c r="K22" s="340">
        <f>SUM(K$23:K$29)</f>
        <v>0</v>
      </c>
      <c r="L22" s="340">
        <f>SUM(L$23:L$29)</f>
        <v>240</v>
      </c>
      <c r="M22" s="436">
        <f>H22-I22</f>
        <v>138</v>
      </c>
      <c r="N22" s="109"/>
      <c r="O22" s="110"/>
      <c r="P22" s="111"/>
      <c r="Q22" s="109"/>
      <c r="R22" s="342"/>
      <c r="S22" s="111"/>
      <c r="T22" s="147"/>
      <c r="U22" s="130"/>
      <c r="V22" s="577"/>
      <c r="W22" s="257"/>
      <c r="X22" s="258"/>
      <c r="Y22" s="259"/>
    </row>
    <row r="23" spans="1:25" ht="15.75">
      <c r="A23" s="133" t="s">
        <v>143</v>
      </c>
      <c r="B23" s="149" t="s">
        <v>35</v>
      </c>
      <c r="C23" s="150"/>
      <c r="D23" s="331">
        <v>1</v>
      </c>
      <c r="E23" s="332"/>
      <c r="F23" s="98"/>
      <c r="G23" s="333">
        <v>3</v>
      </c>
      <c r="H23" s="334">
        <f aca="true" t="shared" si="4" ref="H23:H28">G23*30</f>
        <v>90</v>
      </c>
      <c r="I23" s="335">
        <f>SUM($J23:$L23)</f>
        <v>60</v>
      </c>
      <c r="J23" s="336">
        <v>8</v>
      </c>
      <c r="K23" s="336"/>
      <c r="L23" s="336">
        <v>52</v>
      </c>
      <c r="M23" s="337">
        <f aca="true" t="shared" si="5" ref="M23:M28">H23-I23</f>
        <v>30</v>
      </c>
      <c r="N23" s="16">
        <v>4</v>
      </c>
      <c r="O23" s="15"/>
      <c r="P23" s="19"/>
      <c r="Q23" s="16"/>
      <c r="R23" s="15"/>
      <c r="S23" s="19"/>
      <c r="T23" s="151"/>
      <c r="U23" s="152"/>
      <c r="V23" s="584"/>
      <c r="W23" s="586"/>
      <c r="X23" s="152"/>
      <c r="Y23" s="153"/>
    </row>
    <row r="24" spans="1:25" ht="15.75">
      <c r="A24" s="133" t="s">
        <v>144</v>
      </c>
      <c r="B24" s="149" t="s">
        <v>35</v>
      </c>
      <c r="C24" s="150"/>
      <c r="D24" s="332"/>
      <c r="E24" s="332"/>
      <c r="F24" s="98"/>
      <c r="G24" s="333">
        <v>2</v>
      </c>
      <c r="H24" s="334">
        <f t="shared" si="4"/>
        <v>60</v>
      </c>
      <c r="I24" s="335">
        <v>36</v>
      </c>
      <c r="J24" s="336"/>
      <c r="K24" s="336"/>
      <c r="L24" s="336">
        <v>36</v>
      </c>
      <c r="M24" s="337">
        <f t="shared" si="5"/>
        <v>24</v>
      </c>
      <c r="N24" s="16"/>
      <c r="O24" s="15">
        <v>4</v>
      </c>
      <c r="P24" s="19"/>
      <c r="Q24" s="16"/>
      <c r="R24" s="15"/>
      <c r="S24" s="19"/>
      <c r="T24" s="151"/>
      <c r="U24" s="152"/>
      <c r="V24" s="584"/>
      <c r="W24" s="586"/>
      <c r="X24" s="152"/>
      <c r="Y24" s="153"/>
    </row>
    <row r="25" spans="1:25" ht="15.75">
      <c r="A25" s="133" t="s">
        <v>145</v>
      </c>
      <c r="B25" s="149" t="s">
        <v>35</v>
      </c>
      <c r="C25" s="150"/>
      <c r="D25" s="331" t="s">
        <v>299</v>
      </c>
      <c r="E25" s="338"/>
      <c r="F25" s="98"/>
      <c r="G25" s="333">
        <v>2</v>
      </c>
      <c r="H25" s="334">
        <f t="shared" si="4"/>
        <v>60</v>
      </c>
      <c r="I25" s="335">
        <v>36</v>
      </c>
      <c r="J25" s="336"/>
      <c r="K25" s="336"/>
      <c r="L25" s="336">
        <v>36</v>
      </c>
      <c r="M25" s="337">
        <f t="shared" si="5"/>
        <v>24</v>
      </c>
      <c r="N25" s="16"/>
      <c r="O25" s="15"/>
      <c r="P25" s="19">
        <v>4</v>
      </c>
      <c r="Q25" s="16"/>
      <c r="R25" s="15"/>
      <c r="S25" s="19"/>
      <c r="T25" s="151"/>
      <c r="U25" s="152"/>
      <c r="V25" s="584"/>
      <c r="W25" s="586"/>
      <c r="X25" s="152"/>
      <c r="Y25" s="153"/>
    </row>
    <row r="26" spans="1:25" ht="15.75">
      <c r="A26" s="133" t="s">
        <v>146</v>
      </c>
      <c r="B26" s="149" t="s">
        <v>35</v>
      </c>
      <c r="C26" s="150"/>
      <c r="D26" s="331">
        <v>4</v>
      </c>
      <c r="E26" s="338"/>
      <c r="F26" s="98"/>
      <c r="G26" s="333">
        <v>3</v>
      </c>
      <c r="H26" s="334">
        <f t="shared" si="4"/>
        <v>90</v>
      </c>
      <c r="I26" s="335">
        <v>60</v>
      </c>
      <c r="J26" s="336">
        <v>4</v>
      </c>
      <c r="K26" s="336"/>
      <c r="L26" s="336">
        <v>56</v>
      </c>
      <c r="M26" s="337">
        <f t="shared" si="5"/>
        <v>30</v>
      </c>
      <c r="N26" s="16"/>
      <c r="O26" s="15"/>
      <c r="P26" s="19"/>
      <c r="Q26" s="16">
        <v>4</v>
      </c>
      <c r="R26" s="15"/>
      <c r="S26" s="19"/>
      <c r="T26" s="151"/>
      <c r="U26" s="152"/>
      <c r="V26" s="584"/>
      <c r="W26" s="586"/>
      <c r="X26" s="152"/>
      <c r="Y26" s="153"/>
    </row>
    <row r="27" spans="1:25" ht="15.75">
      <c r="A27" s="133" t="s">
        <v>147</v>
      </c>
      <c r="B27" s="149" t="s">
        <v>35</v>
      </c>
      <c r="C27" s="150"/>
      <c r="D27" s="338"/>
      <c r="E27" s="338"/>
      <c r="F27" s="98"/>
      <c r="G27" s="333">
        <v>1.5</v>
      </c>
      <c r="H27" s="334">
        <f t="shared" si="4"/>
        <v>45</v>
      </c>
      <c r="I27" s="335">
        <v>30</v>
      </c>
      <c r="J27" s="336"/>
      <c r="K27" s="336"/>
      <c r="L27" s="336">
        <v>30</v>
      </c>
      <c r="M27" s="337">
        <f t="shared" si="5"/>
        <v>15</v>
      </c>
      <c r="N27" s="16"/>
      <c r="O27" s="15"/>
      <c r="P27" s="19"/>
      <c r="Q27" s="16"/>
      <c r="R27" s="15">
        <v>4</v>
      </c>
      <c r="S27" s="19"/>
      <c r="T27" s="151"/>
      <c r="U27" s="152"/>
      <c r="V27" s="584"/>
      <c r="W27" s="586"/>
      <c r="X27" s="152"/>
      <c r="Y27" s="153"/>
    </row>
    <row r="28" spans="1:25" ht="15.75">
      <c r="A28" s="133" t="s">
        <v>148</v>
      </c>
      <c r="B28" s="149" t="s">
        <v>35</v>
      </c>
      <c r="C28" s="150"/>
      <c r="D28" s="331" t="s">
        <v>300</v>
      </c>
      <c r="E28" s="338"/>
      <c r="F28" s="98"/>
      <c r="G28" s="333">
        <v>1.5</v>
      </c>
      <c r="H28" s="334">
        <f t="shared" si="4"/>
        <v>45</v>
      </c>
      <c r="I28" s="335">
        <v>30</v>
      </c>
      <c r="J28" s="336"/>
      <c r="K28" s="336"/>
      <c r="L28" s="336">
        <v>30</v>
      </c>
      <c r="M28" s="337">
        <f t="shared" si="5"/>
        <v>15</v>
      </c>
      <c r="N28" s="16"/>
      <c r="O28" s="15"/>
      <c r="P28" s="19"/>
      <c r="Q28" s="16"/>
      <c r="R28" s="15"/>
      <c r="S28" s="19">
        <v>4</v>
      </c>
      <c r="T28" s="151"/>
      <c r="U28" s="152"/>
      <c r="V28" s="584"/>
      <c r="W28" s="586"/>
      <c r="X28" s="152"/>
      <c r="Y28" s="153"/>
    </row>
    <row r="29" spans="1:25" ht="48" thickBot="1">
      <c r="A29" s="133" t="s">
        <v>149</v>
      </c>
      <c r="B29" s="149" t="s">
        <v>35</v>
      </c>
      <c r="C29" s="150"/>
      <c r="D29" s="338" t="s">
        <v>301</v>
      </c>
      <c r="E29" s="338"/>
      <c r="F29" s="98"/>
      <c r="G29" s="333"/>
      <c r="H29" s="334"/>
      <c r="I29" s="335">
        <f>SUM($J29:$L29)</f>
        <v>0</v>
      </c>
      <c r="J29" s="336"/>
      <c r="K29" s="336"/>
      <c r="L29" s="336"/>
      <c r="M29" s="339"/>
      <c r="N29" s="530"/>
      <c r="O29" s="531"/>
      <c r="P29" s="532"/>
      <c r="Q29" s="530"/>
      <c r="R29" s="531"/>
      <c r="S29" s="532"/>
      <c r="T29" s="154" t="s">
        <v>64</v>
      </c>
      <c r="U29" s="154" t="s">
        <v>64</v>
      </c>
      <c r="V29" s="585" t="s">
        <v>64</v>
      </c>
      <c r="W29" s="190" t="s">
        <v>64</v>
      </c>
      <c r="X29" s="587" t="s">
        <v>64</v>
      </c>
      <c r="Y29" s="588"/>
    </row>
    <row r="30" spans="1:25" ht="16.5" thickBot="1">
      <c r="A30" s="3129" t="s">
        <v>257</v>
      </c>
      <c r="B30" s="3130"/>
      <c r="C30" s="3130"/>
      <c r="D30" s="3130"/>
      <c r="E30" s="3130"/>
      <c r="F30" s="3131"/>
      <c r="G30" s="156">
        <f>SUM(G23:G29)</f>
        <v>13</v>
      </c>
      <c r="H30" s="157">
        <f aca="true" t="shared" si="6" ref="H30:M30">SUM(H23:H29)</f>
        <v>390</v>
      </c>
      <c r="I30" s="157">
        <f t="shared" si="6"/>
        <v>252</v>
      </c>
      <c r="J30" s="157">
        <f t="shared" si="6"/>
        <v>12</v>
      </c>
      <c r="K30" s="157">
        <f t="shared" si="6"/>
        <v>0</v>
      </c>
      <c r="L30" s="157">
        <f t="shared" si="6"/>
        <v>240</v>
      </c>
      <c r="M30" s="434">
        <f t="shared" si="6"/>
        <v>138</v>
      </c>
      <c r="N30" s="613">
        <f aca="true" t="shared" si="7" ref="N30:S30">SUM(N22:N29)</f>
        <v>4</v>
      </c>
      <c r="O30" s="613">
        <f t="shared" si="7"/>
        <v>4</v>
      </c>
      <c r="P30" s="613">
        <f t="shared" si="7"/>
        <v>4</v>
      </c>
      <c r="Q30" s="613">
        <f t="shared" si="7"/>
        <v>4</v>
      </c>
      <c r="R30" s="613">
        <f t="shared" si="7"/>
        <v>4</v>
      </c>
      <c r="S30" s="613">
        <f t="shared" si="7"/>
        <v>4</v>
      </c>
      <c r="T30" s="614">
        <f aca="true" t="shared" si="8" ref="T30:Y30">T22</f>
        <v>0</v>
      </c>
      <c r="U30" s="615">
        <f t="shared" si="8"/>
        <v>0</v>
      </c>
      <c r="V30" s="615">
        <f t="shared" si="8"/>
        <v>0</v>
      </c>
      <c r="W30" s="616">
        <f t="shared" si="8"/>
        <v>0</v>
      </c>
      <c r="X30" s="616">
        <f t="shared" si="8"/>
        <v>0</v>
      </c>
      <c r="Y30" s="629">
        <f t="shared" si="8"/>
        <v>0</v>
      </c>
    </row>
    <row r="31" spans="1:25" ht="16.5" thickBot="1">
      <c r="A31" s="3110" t="s">
        <v>94</v>
      </c>
      <c r="B31" s="3111"/>
      <c r="C31" s="3111"/>
      <c r="D31" s="3111"/>
      <c r="E31" s="3111"/>
      <c r="F31" s="3132"/>
      <c r="G31" s="617">
        <f>G21+G30</f>
        <v>34.5</v>
      </c>
      <c r="H31" s="618">
        <f aca="true" t="shared" si="9" ref="H31:M31">H21+H30</f>
        <v>1035</v>
      </c>
      <c r="I31" s="618">
        <f t="shared" si="9"/>
        <v>474</v>
      </c>
      <c r="J31" s="618">
        <f t="shared" si="9"/>
        <v>101</v>
      </c>
      <c r="K31" s="618">
        <f t="shared" si="9"/>
        <v>0</v>
      </c>
      <c r="L31" s="618">
        <f t="shared" si="9"/>
        <v>373</v>
      </c>
      <c r="M31" s="159">
        <f t="shared" si="9"/>
        <v>561</v>
      </c>
      <c r="N31" s="663">
        <f>N21+N30</f>
        <v>9</v>
      </c>
      <c r="O31" s="663">
        <f aca="true" t="shared" si="10" ref="O31:Y31">O21+O30</f>
        <v>6</v>
      </c>
      <c r="P31" s="663">
        <f t="shared" si="10"/>
        <v>6</v>
      </c>
      <c r="Q31" s="663">
        <f t="shared" si="10"/>
        <v>7</v>
      </c>
      <c r="R31" s="663">
        <f t="shared" si="10"/>
        <v>4</v>
      </c>
      <c r="S31" s="663">
        <f t="shared" si="10"/>
        <v>11.333333333333334</v>
      </c>
      <c r="T31" s="663">
        <f t="shared" si="10"/>
        <v>0</v>
      </c>
      <c r="U31" s="663">
        <f t="shared" si="10"/>
        <v>0</v>
      </c>
      <c r="V31" s="663">
        <f t="shared" si="10"/>
        <v>0</v>
      </c>
      <c r="W31" s="663">
        <f t="shared" si="10"/>
        <v>0</v>
      </c>
      <c r="X31" s="663">
        <f t="shared" si="10"/>
        <v>0</v>
      </c>
      <c r="Y31" s="663">
        <f t="shared" si="10"/>
        <v>2</v>
      </c>
    </row>
    <row r="32" spans="1:25" ht="16.5" thickBot="1">
      <c r="A32" s="3133" t="s">
        <v>305</v>
      </c>
      <c r="B32" s="3134"/>
      <c r="C32" s="3134"/>
      <c r="D32" s="3134"/>
      <c r="E32" s="3134"/>
      <c r="F32" s="3135"/>
      <c r="G32" s="292"/>
      <c r="H32" s="293"/>
      <c r="I32" s="293"/>
      <c r="J32" s="293"/>
      <c r="K32" s="293"/>
      <c r="L32" s="293"/>
      <c r="M32" s="293"/>
      <c r="N32" s="611"/>
      <c r="O32" s="611"/>
      <c r="P32" s="611"/>
      <c r="Q32" s="293"/>
      <c r="R32" s="293"/>
      <c r="S32" s="293"/>
      <c r="T32" s="612"/>
      <c r="U32" s="293"/>
      <c r="V32" s="341"/>
      <c r="W32" s="293"/>
      <c r="X32" s="293"/>
      <c r="Y32" s="630"/>
    </row>
    <row r="33" spans="1:25" ht="21.75" customHeight="1" thickBot="1">
      <c r="A33" s="3136"/>
      <c r="B33" s="3137"/>
      <c r="C33" s="3137"/>
      <c r="D33" s="3137"/>
      <c r="E33" s="3137"/>
      <c r="F33" s="3138"/>
      <c r="G33" s="158"/>
      <c r="H33" s="158"/>
      <c r="I33" s="158"/>
      <c r="J33" s="158"/>
      <c r="K33" s="158"/>
      <c r="L33" s="158"/>
      <c r="M33" s="158"/>
      <c r="N33" s="159"/>
      <c r="O33" s="160"/>
      <c r="P33" s="160"/>
      <c r="Q33" s="139"/>
      <c r="R33" s="160"/>
      <c r="S33" s="160"/>
      <c r="T33" s="159"/>
      <c r="U33" s="160"/>
      <c r="V33" s="161"/>
      <c r="W33" s="160"/>
      <c r="X33" s="160"/>
      <c r="Y33" s="162"/>
    </row>
    <row r="34" spans="1:25" ht="21.75" customHeight="1" thickBot="1">
      <c r="A34" s="996"/>
      <c r="B34" s="1098" t="s">
        <v>325</v>
      </c>
      <c r="C34" s="997"/>
      <c r="D34" s="997"/>
      <c r="E34" s="997"/>
      <c r="F34" s="997"/>
      <c r="G34" s="158"/>
      <c r="H34" s="158"/>
      <c r="I34" s="158"/>
      <c r="J34" s="158"/>
      <c r="K34" s="158"/>
      <c r="L34" s="158"/>
      <c r="M34" s="158"/>
      <c r="N34" s="160">
        <v>2</v>
      </c>
      <c r="O34" s="160">
        <v>0</v>
      </c>
      <c r="P34" s="160">
        <v>1</v>
      </c>
      <c r="Q34" s="158">
        <v>1</v>
      </c>
      <c r="R34" s="160">
        <v>0</v>
      </c>
      <c r="S34" s="160">
        <v>3</v>
      </c>
      <c r="T34" s="160"/>
      <c r="U34" s="160"/>
      <c r="V34" s="160"/>
      <c r="W34" s="160"/>
      <c r="X34" s="160"/>
      <c r="Y34" s="162"/>
    </row>
    <row r="35" spans="1:25" ht="21.75" customHeight="1" thickBot="1">
      <c r="A35" s="996"/>
      <c r="B35" s="1098" t="s">
        <v>326</v>
      </c>
      <c r="C35" s="997"/>
      <c r="D35" s="997"/>
      <c r="E35" s="997"/>
      <c r="F35" s="997"/>
      <c r="G35" s="158"/>
      <c r="H35" s="158"/>
      <c r="I35" s="158"/>
      <c r="J35" s="158"/>
      <c r="K35" s="158"/>
      <c r="L35" s="158"/>
      <c r="M35" s="158"/>
      <c r="N35" s="160">
        <v>1</v>
      </c>
      <c r="O35" s="160">
        <v>0</v>
      </c>
      <c r="P35" s="160">
        <v>1</v>
      </c>
      <c r="Q35" s="158">
        <v>1</v>
      </c>
      <c r="R35" s="160">
        <v>0</v>
      </c>
      <c r="S35" s="160">
        <v>1</v>
      </c>
      <c r="T35" s="160"/>
      <c r="U35" s="160"/>
      <c r="V35" s="160"/>
      <c r="W35" s="160"/>
      <c r="X35" s="160"/>
      <c r="Y35" s="162"/>
    </row>
    <row r="36" spans="1:25" ht="21.75" customHeight="1" thickBot="1">
      <c r="A36" s="996"/>
      <c r="B36" s="997"/>
      <c r="C36" s="997"/>
      <c r="D36" s="997"/>
      <c r="E36" s="997"/>
      <c r="F36" s="997"/>
      <c r="G36" s="158"/>
      <c r="H36" s="158"/>
      <c r="I36" s="158"/>
      <c r="J36" s="158"/>
      <c r="K36" s="158"/>
      <c r="L36" s="158"/>
      <c r="M36" s="158"/>
      <c r="N36" s="160"/>
      <c r="O36" s="160"/>
      <c r="P36" s="160"/>
      <c r="Q36" s="158"/>
      <c r="R36" s="160"/>
      <c r="S36" s="160"/>
      <c r="T36" s="160"/>
      <c r="U36" s="160"/>
      <c r="V36" s="160"/>
      <c r="W36" s="160"/>
      <c r="X36" s="160"/>
      <c r="Y36" s="162"/>
    </row>
    <row r="37" spans="1:25" ht="20.25" thickBot="1">
      <c r="A37" s="3139" t="s">
        <v>86</v>
      </c>
      <c r="B37" s="3140"/>
      <c r="C37" s="3140"/>
      <c r="D37" s="3140"/>
      <c r="E37" s="3140"/>
      <c r="F37" s="3140"/>
      <c r="G37" s="3140"/>
      <c r="H37" s="3140"/>
      <c r="I37" s="3140"/>
      <c r="J37" s="3140"/>
      <c r="K37" s="3140"/>
      <c r="L37" s="3140"/>
      <c r="M37" s="3140"/>
      <c r="N37" s="3140"/>
      <c r="O37" s="3140"/>
      <c r="P37" s="3140"/>
      <c r="Q37" s="3140"/>
      <c r="R37" s="3140"/>
      <c r="S37" s="3140"/>
      <c r="T37" s="3140"/>
      <c r="U37" s="3140"/>
      <c r="V37" s="3140"/>
      <c r="W37" s="3140"/>
      <c r="X37" s="3140"/>
      <c r="Y37" s="3141"/>
    </row>
    <row r="38" spans="1:29" s="699" customFormat="1" ht="19.5" thickBot="1">
      <c r="A38" s="678" t="s">
        <v>150</v>
      </c>
      <c r="B38" s="679" t="s">
        <v>294</v>
      </c>
      <c r="C38" s="680"/>
      <c r="D38" s="681" t="s">
        <v>295</v>
      </c>
      <c r="E38" s="681"/>
      <c r="F38" s="682"/>
      <c r="G38" s="683">
        <v>2</v>
      </c>
      <c r="H38" s="684">
        <f>G38*30</f>
        <v>60</v>
      </c>
      <c r="I38" s="685">
        <f>J38+K38+L38</f>
        <v>30</v>
      </c>
      <c r="J38" s="686">
        <v>15</v>
      </c>
      <c r="K38" s="687"/>
      <c r="L38" s="687">
        <v>15</v>
      </c>
      <c r="M38" s="688">
        <f>H38-I38</f>
        <v>30</v>
      </c>
      <c r="N38" s="689">
        <v>2</v>
      </c>
      <c r="O38" s="690"/>
      <c r="P38" s="691"/>
      <c r="Q38" s="692"/>
      <c r="R38" s="693"/>
      <c r="S38" s="694"/>
      <c r="T38" s="695"/>
      <c r="U38" s="693"/>
      <c r="V38" s="696"/>
      <c r="W38" s="697"/>
      <c r="X38" s="693"/>
      <c r="Y38" s="694"/>
      <c r="Z38" s="698"/>
      <c r="AA38" s="698"/>
      <c r="AB38" s="698"/>
      <c r="AC38" s="698"/>
    </row>
    <row r="39" spans="1:25" ht="15.75">
      <c r="A39" s="605" t="s">
        <v>151</v>
      </c>
      <c r="B39" s="606" t="s">
        <v>67</v>
      </c>
      <c r="C39" s="607"/>
      <c r="D39" s="227"/>
      <c r="E39" s="227"/>
      <c r="F39" s="229"/>
      <c r="G39" s="129">
        <f>G40+G41</f>
        <v>6</v>
      </c>
      <c r="H39" s="608">
        <f>G39*30</f>
        <v>180</v>
      </c>
      <c r="I39" s="609">
        <f>I40+I41</f>
        <v>90</v>
      </c>
      <c r="J39" s="609">
        <f>J40+J41</f>
        <v>33</v>
      </c>
      <c r="K39" s="609">
        <f>K40+K41</f>
        <v>15</v>
      </c>
      <c r="L39" s="609">
        <f>L40+L41</f>
        <v>42</v>
      </c>
      <c r="M39" s="610">
        <f>M40+M41</f>
        <v>90</v>
      </c>
      <c r="N39" s="235"/>
      <c r="O39" s="236"/>
      <c r="P39" s="237"/>
      <c r="Q39" s="238"/>
      <c r="R39" s="236"/>
      <c r="S39" s="239"/>
      <c r="T39" s="235"/>
      <c r="U39" s="236"/>
      <c r="V39" s="239"/>
      <c r="W39" s="235"/>
      <c r="X39" s="236"/>
      <c r="Y39" s="239"/>
    </row>
    <row r="40" spans="1:25" ht="31.5">
      <c r="A40" s="174" t="s">
        <v>152</v>
      </c>
      <c r="B40" s="175" t="s">
        <v>69</v>
      </c>
      <c r="C40" s="176"/>
      <c r="D40" s="83">
        <v>3</v>
      </c>
      <c r="E40" s="60"/>
      <c r="F40" s="177"/>
      <c r="G40" s="457">
        <v>3</v>
      </c>
      <c r="H40" s="178">
        <f>G40*30</f>
        <v>90</v>
      </c>
      <c r="I40" s="179">
        <f aca="true" t="shared" si="11" ref="I40:I54">J40+K40+L40</f>
        <v>45</v>
      </c>
      <c r="J40" s="180">
        <v>18</v>
      </c>
      <c r="K40" s="83"/>
      <c r="L40" s="83">
        <v>27</v>
      </c>
      <c r="M40" s="62">
        <f>H40-I40</f>
        <v>45</v>
      </c>
      <c r="N40" s="181"/>
      <c r="O40" s="53"/>
      <c r="P40" s="182">
        <f>I40/P7</f>
        <v>5</v>
      </c>
      <c r="Q40" s="52"/>
      <c r="R40" s="53"/>
      <c r="S40" s="183"/>
      <c r="T40" s="181"/>
      <c r="U40" s="53"/>
      <c r="V40" s="55"/>
      <c r="W40" s="181"/>
      <c r="X40" s="53"/>
      <c r="Y40" s="55"/>
    </row>
    <row r="41" spans="1:25" ht="32.25" thickBot="1">
      <c r="A41" s="184" t="s">
        <v>153</v>
      </c>
      <c r="B41" s="185" t="s">
        <v>72</v>
      </c>
      <c r="C41" s="186"/>
      <c r="D41" s="187">
        <v>4</v>
      </c>
      <c r="E41" s="188"/>
      <c r="F41" s="189"/>
      <c r="G41" s="465">
        <v>3</v>
      </c>
      <c r="H41" s="190">
        <f>G41*30</f>
        <v>90</v>
      </c>
      <c r="I41" s="191">
        <f t="shared" si="11"/>
        <v>45</v>
      </c>
      <c r="J41" s="192">
        <v>15</v>
      </c>
      <c r="K41" s="91">
        <v>15</v>
      </c>
      <c r="L41" s="91">
        <v>15</v>
      </c>
      <c r="M41" s="56">
        <f>H41-I41</f>
        <v>45</v>
      </c>
      <c r="N41" s="193"/>
      <c r="O41" s="64"/>
      <c r="P41" s="194"/>
      <c r="Q41" s="195">
        <f>I41/Q7</f>
        <v>3</v>
      </c>
      <c r="R41" s="64"/>
      <c r="S41" s="196"/>
      <c r="T41" s="193"/>
      <c r="U41" s="64"/>
      <c r="V41" s="65"/>
      <c r="W41" s="193"/>
      <c r="X41" s="64"/>
      <c r="Y41" s="65"/>
    </row>
    <row r="42" spans="1:25" ht="15.75">
      <c r="A42" s="568" t="s">
        <v>154</v>
      </c>
      <c r="B42" s="215" t="s">
        <v>70</v>
      </c>
      <c r="C42" s="165"/>
      <c r="D42" s="197"/>
      <c r="E42" s="198"/>
      <c r="F42" s="167"/>
      <c r="G42" s="667">
        <f>G43+G44</f>
        <v>6</v>
      </c>
      <c r="H42" s="199">
        <f aca="true" t="shared" si="12" ref="H42:M42">H43+H44</f>
        <v>180</v>
      </c>
      <c r="I42" s="200">
        <f t="shared" si="12"/>
        <v>87</v>
      </c>
      <c r="J42" s="200">
        <f t="shared" si="12"/>
        <v>24</v>
      </c>
      <c r="K42" s="200">
        <f t="shared" si="12"/>
        <v>63</v>
      </c>
      <c r="L42" s="200">
        <f t="shared" si="12"/>
        <v>0</v>
      </c>
      <c r="M42" s="201">
        <f t="shared" si="12"/>
        <v>93</v>
      </c>
      <c r="N42" s="169"/>
      <c r="O42" s="170"/>
      <c r="P42" s="171"/>
      <c r="Q42" s="172"/>
      <c r="R42" s="170"/>
      <c r="S42" s="173"/>
      <c r="T42" s="169"/>
      <c r="U42" s="170"/>
      <c r="V42" s="173"/>
      <c r="W42" s="169"/>
      <c r="X42" s="170"/>
      <c r="Y42" s="173"/>
    </row>
    <row r="43" spans="1:25" ht="15.75">
      <c r="A43" s="174" t="s">
        <v>155</v>
      </c>
      <c r="B43" s="175" t="s">
        <v>70</v>
      </c>
      <c r="C43" s="176"/>
      <c r="D43" s="83">
        <v>1</v>
      </c>
      <c r="E43" s="202"/>
      <c r="F43" s="177"/>
      <c r="G43" s="457">
        <v>4.5</v>
      </c>
      <c r="H43" s="203">
        <f>G43*30</f>
        <v>135</v>
      </c>
      <c r="I43" s="179">
        <f t="shared" si="11"/>
        <v>60</v>
      </c>
      <c r="J43" s="180">
        <v>15</v>
      </c>
      <c r="K43" s="83">
        <v>45</v>
      </c>
      <c r="L43" s="83"/>
      <c r="M43" s="84">
        <f>H43-I43</f>
        <v>75</v>
      </c>
      <c r="N43" s="204">
        <f>I43/N7</f>
        <v>4</v>
      </c>
      <c r="O43" s="53"/>
      <c r="P43" s="182"/>
      <c r="Q43" s="52"/>
      <c r="R43" s="53"/>
      <c r="S43" s="55"/>
      <c r="T43" s="181"/>
      <c r="U43" s="53"/>
      <c r="V43" s="55"/>
      <c r="W43" s="181"/>
      <c r="X43" s="53"/>
      <c r="Y43" s="55"/>
    </row>
    <row r="44" spans="1:25" ht="16.5" thickBot="1">
      <c r="A44" s="184" t="s">
        <v>156</v>
      </c>
      <c r="B44" s="185" t="s">
        <v>70</v>
      </c>
      <c r="C44" s="205">
        <v>2</v>
      </c>
      <c r="D44" s="91"/>
      <c r="E44" s="206"/>
      <c r="F44" s="189"/>
      <c r="G44" s="465">
        <v>1.5</v>
      </c>
      <c r="H44" s="207">
        <f aca="true" t="shared" si="13" ref="H44:H55">G44*30</f>
        <v>45</v>
      </c>
      <c r="I44" s="191">
        <f t="shared" si="11"/>
        <v>27</v>
      </c>
      <c r="J44" s="192">
        <v>9</v>
      </c>
      <c r="K44" s="91">
        <v>18</v>
      </c>
      <c r="L44" s="91"/>
      <c r="M44" s="92">
        <f>H44-I44</f>
        <v>18</v>
      </c>
      <c r="N44" s="193"/>
      <c r="O44" s="64">
        <f>I44/O7</f>
        <v>3</v>
      </c>
      <c r="P44" s="194"/>
      <c r="Q44" s="63"/>
      <c r="R44" s="64"/>
      <c r="S44" s="65"/>
      <c r="T44" s="193"/>
      <c r="U44" s="64"/>
      <c r="V44" s="65"/>
      <c r="W44" s="193"/>
      <c r="X44" s="64"/>
      <c r="Y44" s="65"/>
    </row>
    <row r="45" spans="1:25" ht="15.75">
      <c r="A45" s="568" t="s">
        <v>157</v>
      </c>
      <c r="B45" s="215" t="s">
        <v>43</v>
      </c>
      <c r="C45" s="208"/>
      <c r="D45" s="166"/>
      <c r="E45" s="209"/>
      <c r="F45" s="167"/>
      <c r="G45" s="667">
        <f>G46+G47</f>
        <v>4</v>
      </c>
      <c r="H45" s="199">
        <f aca="true" t="shared" si="14" ref="H45:M45">H46+H47</f>
        <v>120</v>
      </c>
      <c r="I45" s="200">
        <f t="shared" si="14"/>
        <v>54</v>
      </c>
      <c r="J45" s="200">
        <f t="shared" si="14"/>
        <v>36</v>
      </c>
      <c r="K45" s="200">
        <f t="shared" si="14"/>
        <v>0</v>
      </c>
      <c r="L45" s="200">
        <f t="shared" si="14"/>
        <v>18</v>
      </c>
      <c r="M45" s="201">
        <f t="shared" si="14"/>
        <v>66</v>
      </c>
      <c r="N45" s="169"/>
      <c r="O45" s="170"/>
      <c r="P45" s="171"/>
      <c r="Q45" s="172"/>
      <c r="R45" s="170"/>
      <c r="S45" s="173"/>
      <c r="T45" s="169"/>
      <c r="U45" s="170"/>
      <c r="V45" s="173"/>
      <c r="W45" s="169"/>
      <c r="X45" s="170"/>
      <c r="Y45" s="173"/>
    </row>
    <row r="46" spans="1:25" ht="15.75">
      <c r="A46" s="174" t="s">
        <v>174</v>
      </c>
      <c r="B46" s="175" t="s">
        <v>43</v>
      </c>
      <c r="C46" s="210"/>
      <c r="D46" s="83"/>
      <c r="E46" s="202"/>
      <c r="F46" s="177"/>
      <c r="G46" s="457">
        <v>2</v>
      </c>
      <c r="H46" s="203">
        <f t="shared" si="13"/>
        <v>60</v>
      </c>
      <c r="I46" s="179">
        <f t="shared" si="11"/>
        <v>27</v>
      </c>
      <c r="J46" s="180">
        <v>18</v>
      </c>
      <c r="K46" s="211"/>
      <c r="L46" s="83">
        <v>9</v>
      </c>
      <c r="M46" s="84">
        <f>H46-I46</f>
        <v>33</v>
      </c>
      <c r="N46" s="181"/>
      <c r="O46" s="53">
        <f>I46/O7</f>
        <v>3</v>
      </c>
      <c r="P46" s="182"/>
      <c r="Q46" s="52"/>
      <c r="R46" s="53"/>
      <c r="S46" s="55"/>
      <c r="T46" s="181"/>
      <c r="U46" s="53"/>
      <c r="V46" s="55"/>
      <c r="W46" s="181"/>
      <c r="X46" s="53"/>
      <c r="Y46" s="55"/>
    </row>
    <row r="47" spans="1:25" ht="16.5" thickBot="1">
      <c r="A47" s="184" t="s">
        <v>175</v>
      </c>
      <c r="B47" s="185" t="s">
        <v>43</v>
      </c>
      <c r="C47" s="212">
        <v>3</v>
      </c>
      <c r="D47" s="79"/>
      <c r="E47" s="213"/>
      <c r="F47" s="189"/>
      <c r="G47" s="465">
        <v>2</v>
      </c>
      <c r="H47" s="207">
        <f t="shared" si="13"/>
        <v>60</v>
      </c>
      <c r="I47" s="191">
        <f t="shared" si="11"/>
        <v>27</v>
      </c>
      <c r="J47" s="192">
        <v>18</v>
      </c>
      <c r="K47" s="214"/>
      <c r="L47" s="91">
        <v>9</v>
      </c>
      <c r="M47" s="92">
        <f>H47-I47</f>
        <v>33</v>
      </c>
      <c r="N47" s="193"/>
      <c r="O47" s="64"/>
      <c r="P47" s="194">
        <v>3</v>
      </c>
      <c r="Q47" s="63"/>
      <c r="R47" s="64"/>
      <c r="S47" s="65"/>
      <c r="T47" s="193"/>
      <c r="U47" s="64"/>
      <c r="V47" s="65"/>
      <c r="W47" s="193"/>
      <c r="X47" s="64"/>
      <c r="Y47" s="65"/>
    </row>
    <row r="48" spans="1:25" ht="15.75">
      <c r="A48" s="163" t="s">
        <v>158</v>
      </c>
      <c r="B48" s="215" t="s">
        <v>38</v>
      </c>
      <c r="C48" s="208"/>
      <c r="D48" s="166"/>
      <c r="E48" s="209"/>
      <c r="F48" s="216"/>
      <c r="G48" s="667">
        <f>G49+G50</f>
        <v>5</v>
      </c>
      <c r="H48" s="217">
        <f t="shared" si="13"/>
        <v>150</v>
      </c>
      <c r="I48" s="218">
        <f>I49+I50</f>
        <v>69</v>
      </c>
      <c r="J48" s="218">
        <f>J49+J50</f>
        <v>36</v>
      </c>
      <c r="K48" s="218"/>
      <c r="L48" s="218">
        <f>L49+L50</f>
        <v>33</v>
      </c>
      <c r="M48" s="219">
        <f>H48-I48</f>
        <v>81</v>
      </c>
      <c r="N48" s="169"/>
      <c r="O48" s="170"/>
      <c r="P48" s="171"/>
      <c r="Q48" s="172"/>
      <c r="R48" s="170"/>
      <c r="S48" s="173"/>
      <c r="T48" s="169"/>
      <c r="U48" s="170"/>
      <c r="V48" s="173"/>
      <c r="W48" s="169"/>
      <c r="X48" s="170"/>
      <c r="Y48" s="173"/>
    </row>
    <row r="49" spans="1:25" ht="15.75">
      <c r="A49" s="174" t="s">
        <v>176</v>
      </c>
      <c r="B49" s="175" t="s">
        <v>38</v>
      </c>
      <c r="C49" s="210">
        <v>3</v>
      </c>
      <c r="D49" s="59"/>
      <c r="E49" s="60"/>
      <c r="F49" s="220"/>
      <c r="G49" s="668">
        <v>4</v>
      </c>
      <c r="H49" s="203">
        <f>G49*30</f>
        <v>120</v>
      </c>
      <c r="I49" s="179">
        <f>J49+K49+L49</f>
        <v>54</v>
      </c>
      <c r="J49" s="180">
        <v>36</v>
      </c>
      <c r="K49" s="211"/>
      <c r="L49" s="83">
        <v>18</v>
      </c>
      <c r="M49" s="84">
        <f>H49-I49</f>
        <v>66</v>
      </c>
      <c r="N49" s="181"/>
      <c r="O49" s="53"/>
      <c r="P49" s="221">
        <v>6</v>
      </c>
      <c r="Q49" s="52"/>
      <c r="R49" s="53"/>
      <c r="S49" s="55"/>
      <c r="T49" s="181"/>
      <c r="U49" s="53"/>
      <c r="V49" s="55"/>
      <c r="W49" s="181"/>
      <c r="X49" s="53"/>
      <c r="Y49" s="55"/>
    </row>
    <row r="50" spans="1:25" ht="16.5" thickBot="1">
      <c r="A50" s="184" t="s">
        <v>177</v>
      </c>
      <c r="B50" s="185" t="s">
        <v>41</v>
      </c>
      <c r="C50" s="212"/>
      <c r="D50" s="79"/>
      <c r="E50" s="206"/>
      <c r="F50" s="222">
        <v>4</v>
      </c>
      <c r="G50" s="669">
        <v>1</v>
      </c>
      <c r="H50" s="207">
        <f t="shared" si="13"/>
        <v>30</v>
      </c>
      <c r="I50" s="191">
        <f t="shared" si="11"/>
        <v>15</v>
      </c>
      <c r="J50" s="192"/>
      <c r="K50" s="214"/>
      <c r="L50" s="91">
        <v>15</v>
      </c>
      <c r="M50" s="92">
        <f>H50-I50</f>
        <v>15</v>
      </c>
      <c r="N50" s="193"/>
      <c r="O50" s="64"/>
      <c r="P50" s="194"/>
      <c r="Q50" s="195">
        <f>I50/Q7</f>
        <v>1</v>
      </c>
      <c r="R50" s="64"/>
      <c r="S50" s="65"/>
      <c r="T50" s="193"/>
      <c r="U50" s="64"/>
      <c r="V50" s="65"/>
      <c r="W50" s="193"/>
      <c r="X50" s="64"/>
      <c r="Y50" s="65"/>
    </row>
    <row r="51" spans="1:25" ht="15.75">
      <c r="A51" s="568" t="s">
        <v>159</v>
      </c>
      <c r="B51" s="215" t="s">
        <v>44</v>
      </c>
      <c r="C51" s="165"/>
      <c r="D51" s="166"/>
      <c r="E51" s="209"/>
      <c r="F51" s="167"/>
      <c r="G51" s="667">
        <f>G52+G53</f>
        <v>11.5</v>
      </c>
      <c r="H51" s="217">
        <f t="shared" si="13"/>
        <v>345</v>
      </c>
      <c r="I51" s="218">
        <f t="shared" si="11"/>
        <v>168</v>
      </c>
      <c r="J51" s="223">
        <f>J52+J53</f>
        <v>72</v>
      </c>
      <c r="K51" s="223"/>
      <c r="L51" s="223">
        <f>L52+L53</f>
        <v>96</v>
      </c>
      <c r="M51" s="224">
        <f>M52+M53</f>
        <v>177</v>
      </c>
      <c r="N51" s="169"/>
      <c r="O51" s="170"/>
      <c r="P51" s="171"/>
      <c r="Q51" s="172"/>
      <c r="R51" s="170"/>
      <c r="S51" s="173"/>
      <c r="T51" s="169"/>
      <c r="U51" s="170"/>
      <c r="V51" s="173"/>
      <c r="W51" s="169"/>
      <c r="X51" s="170"/>
      <c r="Y51" s="173"/>
    </row>
    <row r="52" spans="1:25" ht="31.5">
      <c r="A52" s="174" t="s">
        <v>296</v>
      </c>
      <c r="B52" s="175" t="s">
        <v>71</v>
      </c>
      <c r="C52" s="176">
        <v>1</v>
      </c>
      <c r="D52" s="59"/>
      <c r="E52" s="60"/>
      <c r="F52" s="177"/>
      <c r="G52" s="457">
        <v>7</v>
      </c>
      <c r="H52" s="203">
        <f t="shared" si="13"/>
        <v>210</v>
      </c>
      <c r="I52" s="179">
        <f t="shared" si="11"/>
        <v>105</v>
      </c>
      <c r="J52" s="180">
        <v>45</v>
      </c>
      <c r="K52" s="83"/>
      <c r="L52" s="83">
        <v>60</v>
      </c>
      <c r="M52" s="84">
        <f>H52-I52</f>
        <v>105</v>
      </c>
      <c r="N52" s="204">
        <f>I52/N7</f>
        <v>7</v>
      </c>
      <c r="O52" s="53"/>
      <c r="P52" s="182"/>
      <c r="Q52" s="52"/>
      <c r="R52" s="53"/>
      <c r="S52" s="55"/>
      <c r="T52" s="181"/>
      <c r="U52" s="53"/>
      <c r="V52" s="55"/>
      <c r="W52" s="181"/>
      <c r="X52" s="53"/>
      <c r="Y52" s="55"/>
    </row>
    <row r="53" spans="1:25" ht="32.25" thickBot="1">
      <c r="A53" s="184" t="s">
        <v>297</v>
      </c>
      <c r="B53" s="185" t="s">
        <v>84</v>
      </c>
      <c r="C53" s="205">
        <v>2</v>
      </c>
      <c r="D53" s="79"/>
      <c r="E53" s="213"/>
      <c r="F53" s="189"/>
      <c r="G53" s="670">
        <v>4.5</v>
      </c>
      <c r="H53" s="207">
        <f t="shared" si="13"/>
        <v>135</v>
      </c>
      <c r="I53" s="191">
        <f t="shared" si="11"/>
        <v>63</v>
      </c>
      <c r="J53" s="192">
        <v>27</v>
      </c>
      <c r="K53" s="91"/>
      <c r="L53" s="91">
        <v>36</v>
      </c>
      <c r="M53" s="92">
        <f>H53-I53</f>
        <v>72</v>
      </c>
      <c r="N53" s="193"/>
      <c r="O53" s="64">
        <f>I53/O7</f>
        <v>7</v>
      </c>
      <c r="P53" s="194"/>
      <c r="Q53" s="63"/>
      <c r="R53" s="64"/>
      <c r="S53" s="65"/>
      <c r="T53" s="193"/>
      <c r="U53" s="64"/>
      <c r="V53" s="65"/>
      <c r="W53" s="193"/>
      <c r="X53" s="64"/>
      <c r="Y53" s="65"/>
    </row>
    <row r="54" spans="1:25" ht="15.75">
      <c r="A54" s="631" t="s">
        <v>160</v>
      </c>
      <c r="B54" s="225" t="s">
        <v>37</v>
      </c>
      <c r="C54" s="226">
        <v>2</v>
      </c>
      <c r="D54" s="227"/>
      <c r="E54" s="228"/>
      <c r="F54" s="229"/>
      <c r="G54" s="671">
        <v>5</v>
      </c>
      <c r="H54" s="230">
        <f t="shared" si="13"/>
        <v>150</v>
      </c>
      <c r="I54" s="231">
        <f t="shared" si="11"/>
        <v>63</v>
      </c>
      <c r="J54" s="232">
        <v>36</v>
      </c>
      <c r="K54" s="233"/>
      <c r="L54" s="234">
        <v>27</v>
      </c>
      <c r="M54" s="85">
        <f>H54-I54</f>
        <v>87</v>
      </c>
      <c r="N54" s="235"/>
      <c r="O54" s="236">
        <f>I54/O7</f>
        <v>7</v>
      </c>
      <c r="P54" s="237"/>
      <c r="Q54" s="238"/>
      <c r="R54" s="236"/>
      <c r="S54" s="239"/>
      <c r="T54" s="235"/>
      <c r="U54" s="236"/>
      <c r="V54" s="239"/>
      <c r="W54" s="235"/>
      <c r="X54" s="236"/>
      <c r="Y54" s="239"/>
    </row>
    <row r="55" spans="1:25" ht="16.5" thickBot="1">
      <c r="A55" s="184" t="s">
        <v>298</v>
      </c>
      <c r="B55" s="185" t="s">
        <v>36</v>
      </c>
      <c r="C55" s="212">
        <v>1</v>
      </c>
      <c r="D55" s="79"/>
      <c r="E55" s="213"/>
      <c r="F55" s="240"/>
      <c r="G55" s="669">
        <v>5</v>
      </c>
      <c r="H55" s="207">
        <f t="shared" si="13"/>
        <v>150</v>
      </c>
      <c r="I55" s="191">
        <f>J55+K55+L55</f>
        <v>75</v>
      </c>
      <c r="J55" s="192">
        <v>45</v>
      </c>
      <c r="K55" s="214"/>
      <c r="L55" s="91">
        <v>30</v>
      </c>
      <c r="M55" s="92">
        <f>H55-I55</f>
        <v>75</v>
      </c>
      <c r="N55" s="241">
        <f>I55/N7</f>
        <v>5</v>
      </c>
      <c r="O55" s="242"/>
      <c r="P55" s="243"/>
      <c r="Q55" s="244"/>
      <c r="R55" s="242"/>
      <c r="S55" s="245"/>
      <c r="T55" s="246"/>
      <c r="U55" s="242"/>
      <c r="V55" s="245"/>
      <c r="W55" s="246"/>
      <c r="X55" s="242"/>
      <c r="Y55" s="245"/>
    </row>
    <row r="56" spans="1:25" ht="15.75" customHeight="1" thickBot="1">
      <c r="A56" s="3114" t="s">
        <v>95</v>
      </c>
      <c r="B56" s="3115"/>
      <c r="C56" s="3115"/>
      <c r="D56" s="3115"/>
      <c r="E56" s="3115"/>
      <c r="F56" s="3116"/>
      <c r="G56" s="249">
        <f>G38+G39+G42+G45+G48+G51+G54+G55</f>
        <v>44.5</v>
      </c>
      <c r="H56" s="250">
        <f aca="true" t="shared" si="15" ref="H56:M56">H38+H39+H42+H45+H48+H51+H54+H55</f>
        <v>1335</v>
      </c>
      <c r="I56" s="250">
        <f t="shared" si="15"/>
        <v>636</v>
      </c>
      <c r="J56" s="250">
        <f t="shared" si="15"/>
        <v>297</v>
      </c>
      <c r="K56" s="250">
        <f t="shared" si="15"/>
        <v>78</v>
      </c>
      <c r="L56" s="250">
        <f t="shared" si="15"/>
        <v>261</v>
      </c>
      <c r="M56" s="250">
        <f t="shared" si="15"/>
        <v>699</v>
      </c>
      <c r="N56" s="662">
        <f>SUM(N38:N55)</f>
        <v>18</v>
      </c>
      <c r="O56" s="662">
        <f aca="true" t="shared" si="16" ref="O56:Y56">SUM(O38:O55)</f>
        <v>20</v>
      </c>
      <c r="P56" s="662">
        <f t="shared" si="16"/>
        <v>14</v>
      </c>
      <c r="Q56" s="662">
        <f t="shared" si="16"/>
        <v>4</v>
      </c>
      <c r="R56" s="662">
        <f t="shared" si="16"/>
        <v>0</v>
      </c>
      <c r="S56" s="662">
        <f t="shared" si="16"/>
        <v>0</v>
      </c>
      <c r="T56" s="662">
        <f t="shared" si="16"/>
        <v>0</v>
      </c>
      <c r="U56" s="662">
        <f t="shared" si="16"/>
        <v>0</v>
      </c>
      <c r="V56" s="662">
        <f t="shared" si="16"/>
        <v>0</v>
      </c>
      <c r="W56" s="662">
        <f t="shared" si="16"/>
        <v>0</v>
      </c>
      <c r="X56" s="662">
        <f t="shared" si="16"/>
        <v>0</v>
      </c>
      <c r="Y56" s="662">
        <f t="shared" si="16"/>
        <v>0</v>
      </c>
    </row>
    <row r="57" spans="1:25" ht="19.5">
      <c r="A57" s="3117" t="s">
        <v>293</v>
      </c>
      <c r="B57" s="3118"/>
      <c r="C57" s="3118"/>
      <c r="D57" s="3118"/>
      <c r="E57" s="3118"/>
      <c r="F57" s="3118"/>
      <c r="G57" s="3118"/>
      <c r="H57" s="3118"/>
      <c r="I57" s="3118"/>
      <c r="J57" s="3118"/>
      <c r="K57" s="3118"/>
      <c r="L57" s="3118"/>
      <c r="M57" s="3118"/>
      <c r="N57" s="3118"/>
      <c r="O57" s="3118"/>
      <c r="P57" s="3118"/>
      <c r="Q57" s="3118"/>
      <c r="R57" s="3118"/>
      <c r="S57" s="3118"/>
      <c r="T57" s="3118"/>
      <c r="U57" s="3118"/>
      <c r="V57" s="3118"/>
      <c r="W57" s="3118"/>
      <c r="X57" s="3118"/>
      <c r="Y57" s="3119"/>
    </row>
    <row r="58" spans="1:25" ht="19.5">
      <c r="A58" s="1097"/>
      <c r="B58" s="1098" t="s">
        <v>325</v>
      </c>
      <c r="C58" s="1098"/>
      <c r="D58" s="1098"/>
      <c r="E58" s="1098"/>
      <c r="F58" s="1098"/>
      <c r="G58" s="1098"/>
      <c r="H58" s="1098"/>
      <c r="I58" s="1098"/>
      <c r="J58" s="1098"/>
      <c r="K58" s="1098"/>
      <c r="L58" s="1098"/>
      <c r="M58" s="1098"/>
      <c r="N58" s="1098" t="s">
        <v>197</v>
      </c>
      <c r="O58" s="1098" t="s">
        <v>327</v>
      </c>
      <c r="P58" s="1098" t="s">
        <v>295</v>
      </c>
      <c r="Q58" s="1098" t="s">
        <v>295</v>
      </c>
      <c r="R58" s="1098"/>
      <c r="S58" s="1098"/>
      <c r="T58" s="1098"/>
      <c r="U58" s="1098"/>
      <c r="V58" s="1098"/>
      <c r="W58" s="1098"/>
      <c r="X58" s="1098"/>
      <c r="Y58" s="1099"/>
    </row>
    <row r="59" spans="1:25" ht="19.5">
      <c r="A59" s="1097"/>
      <c r="B59" s="1098" t="s">
        <v>326</v>
      </c>
      <c r="C59" s="1098"/>
      <c r="D59" s="1098"/>
      <c r="E59" s="1098"/>
      <c r="F59" s="1098"/>
      <c r="G59" s="1098"/>
      <c r="H59" s="1098"/>
      <c r="I59" s="1098"/>
      <c r="J59" s="1098"/>
      <c r="K59" s="1098"/>
      <c r="L59" s="1098"/>
      <c r="M59" s="1098"/>
      <c r="N59" s="1098" t="s">
        <v>197</v>
      </c>
      <c r="O59" s="1098" t="s">
        <v>197</v>
      </c>
      <c r="P59" s="1098" t="s">
        <v>197</v>
      </c>
      <c r="Q59" s="1098" t="s">
        <v>327</v>
      </c>
      <c r="R59" s="1098"/>
      <c r="S59" s="1098"/>
      <c r="T59" s="1098"/>
      <c r="U59" s="1098"/>
      <c r="V59" s="1098"/>
      <c r="W59" s="1098"/>
      <c r="X59" s="1098"/>
      <c r="Y59" s="1099"/>
    </row>
    <row r="60" spans="1:25" ht="20.25" thickBot="1">
      <c r="A60" s="1097"/>
      <c r="B60" s="1098" t="s">
        <v>328</v>
      </c>
      <c r="C60" s="1098"/>
      <c r="D60" s="1098"/>
      <c r="E60" s="1098"/>
      <c r="F60" s="1098"/>
      <c r="G60" s="1098"/>
      <c r="H60" s="1098"/>
      <c r="I60" s="1098"/>
      <c r="J60" s="1098"/>
      <c r="K60" s="1098"/>
      <c r="L60" s="1098"/>
      <c r="M60" s="1098"/>
      <c r="N60" s="1098"/>
      <c r="O60" s="1098"/>
      <c r="P60" s="1098"/>
      <c r="Q60" s="1098" t="s">
        <v>295</v>
      </c>
      <c r="R60" s="1098"/>
      <c r="S60" s="1098"/>
      <c r="T60" s="1098"/>
      <c r="U60" s="1098"/>
      <c r="V60" s="1098"/>
      <c r="W60" s="1098"/>
      <c r="X60" s="1098"/>
      <c r="Y60" s="1099"/>
    </row>
    <row r="61" spans="1:25" ht="15.75">
      <c r="A61" s="529" t="s">
        <v>234</v>
      </c>
      <c r="B61" s="522" t="s">
        <v>47</v>
      </c>
      <c r="C61" s="217"/>
      <c r="D61" s="166"/>
      <c r="E61" s="166"/>
      <c r="F61" s="251"/>
      <c r="G61" s="524">
        <f>G62+G63</f>
        <v>6</v>
      </c>
      <c r="H61" s="87">
        <f aca="true" t="shared" si="17" ref="H61:M61">H62+H63</f>
        <v>180</v>
      </c>
      <c r="I61" s="88">
        <f t="shared" si="17"/>
        <v>93</v>
      </c>
      <c r="J61" s="88">
        <f t="shared" si="17"/>
        <v>30</v>
      </c>
      <c r="K61" s="88"/>
      <c r="L61" s="88">
        <f t="shared" si="17"/>
        <v>63</v>
      </c>
      <c r="M61" s="89">
        <f t="shared" si="17"/>
        <v>87</v>
      </c>
      <c r="N61" s="580"/>
      <c r="O61" s="260"/>
      <c r="P61" s="581"/>
      <c r="Q61" s="582"/>
      <c r="R61" s="260"/>
      <c r="S61" s="583"/>
      <c r="T61" s="580"/>
      <c r="U61" s="260"/>
      <c r="V61" s="528"/>
      <c r="W61" s="582"/>
      <c r="X61" s="260"/>
      <c r="Y61" s="583"/>
    </row>
    <row r="62" spans="1:25" ht="15.75">
      <c r="A62" s="115" t="s">
        <v>235</v>
      </c>
      <c r="B62" s="255" t="s">
        <v>47</v>
      </c>
      <c r="C62" s="203">
        <v>4</v>
      </c>
      <c r="D62" s="59"/>
      <c r="E62" s="59"/>
      <c r="F62" s="252"/>
      <c r="G62" s="510">
        <v>5</v>
      </c>
      <c r="H62" s="61">
        <f aca="true" t="shared" si="18" ref="H62:H69">G62*30</f>
        <v>150</v>
      </c>
      <c r="I62" s="50">
        <f>J62+K62+L62</f>
        <v>75</v>
      </c>
      <c r="J62" s="180">
        <v>30</v>
      </c>
      <c r="K62" s="83"/>
      <c r="L62" s="83">
        <v>45</v>
      </c>
      <c r="M62" s="84">
        <f aca="true" t="shared" si="19" ref="M62:M76">H62-I62</f>
        <v>75</v>
      </c>
      <c r="N62" s="181"/>
      <c r="O62" s="53"/>
      <c r="P62" s="182"/>
      <c r="Q62" s="54">
        <f>I62/Q7</f>
        <v>5</v>
      </c>
      <c r="R62" s="53"/>
      <c r="S62" s="55"/>
      <c r="T62" s="181"/>
      <c r="U62" s="53"/>
      <c r="V62" s="182"/>
      <c r="W62" s="52"/>
      <c r="X62" s="53"/>
      <c r="Y62" s="155"/>
    </row>
    <row r="63" spans="1:25" s="698" customFormat="1" ht="16.5" thickBot="1">
      <c r="A63" s="700" t="s">
        <v>236</v>
      </c>
      <c r="B63" s="701" t="s">
        <v>51</v>
      </c>
      <c r="C63" s="702"/>
      <c r="D63" s="703"/>
      <c r="E63" s="703"/>
      <c r="F63" s="704">
        <v>5</v>
      </c>
      <c r="G63" s="705">
        <v>1</v>
      </c>
      <c r="H63" s="706">
        <f t="shared" si="18"/>
        <v>30</v>
      </c>
      <c r="I63" s="707">
        <f>J63+K63+L63</f>
        <v>18</v>
      </c>
      <c r="J63" s="708"/>
      <c r="K63" s="709"/>
      <c r="L63" s="709">
        <v>18</v>
      </c>
      <c r="M63" s="710">
        <f t="shared" si="19"/>
        <v>12</v>
      </c>
      <c r="N63" s="711"/>
      <c r="O63" s="712"/>
      <c r="P63" s="713"/>
      <c r="Q63" s="714"/>
      <c r="R63" s="712">
        <f>I63/R7</f>
        <v>2</v>
      </c>
      <c r="S63" s="715"/>
      <c r="T63" s="711"/>
      <c r="U63" s="712"/>
      <c r="V63" s="713"/>
      <c r="W63" s="714"/>
      <c r="X63" s="712"/>
      <c r="Y63" s="716"/>
    </row>
    <row r="64" spans="1:25" s="698" customFormat="1" ht="15.75">
      <c r="A64" s="717" t="s">
        <v>237</v>
      </c>
      <c r="B64" s="718" t="s">
        <v>45</v>
      </c>
      <c r="C64" s="719">
        <v>5</v>
      </c>
      <c r="D64" s="720"/>
      <c r="E64" s="720"/>
      <c r="F64" s="721"/>
      <c r="G64" s="722">
        <v>3</v>
      </c>
      <c r="H64" s="723">
        <f t="shared" si="18"/>
        <v>90</v>
      </c>
      <c r="I64" s="724">
        <f>J64+K64+L64</f>
        <v>45</v>
      </c>
      <c r="J64" s="725">
        <v>27</v>
      </c>
      <c r="K64" s="726"/>
      <c r="L64" s="726">
        <v>18</v>
      </c>
      <c r="M64" s="727">
        <f t="shared" si="19"/>
        <v>45</v>
      </c>
      <c r="N64" s="728"/>
      <c r="O64" s="729"/>
      <c r="P64" s="730"/>
      <c r="Q64" s="731"/>
      <c r="R64" s="729">
        <f>I64/R7</f>
        <v>5</v>
      </c>
      <c r="S64" s="732"/>
      <c r="T64" s="728"/>
      <c r="U64" s="729"/>
      <c r="V64" s="730"/>
      <c r="W64" s="731"/>
      <c r="X64" s="729"/>
      <c r="Y64" s="733"/>
    </row>
    <row r="65" spans="1:25" s="698" customFormat="1" ht="31.5" customHeight="1">
      <c r="A65" s="734" t="s">
        <v>238</v>
      </c>
      <c r="B65" s="735" t="s">
        <v>74</v>
      </c>
      <c r="C65" s="736">
        <v>7</v>
      </c>
      <c r="D65" s="737"/>
      <c r="E65" s="737"/>
      <c r="F65" s="738"/>
      <c r="G65" s="739">
        <v>3</v>
      </c>
      <c r="H65" s="740">
        <f t="shared" si="18"/>
        <v>90</v>
      </c>
      <c r="I65" s="741">
        <f>J65+K65+L65</f>
        <v>45</v>
      </c>
      <c r="J65" s="742">
        <v>30</v>
      </c>
      <c r="K65" s="737"/>
      <c r="L65" s="737">
        <v>15</v>
      </c>
      <c r="M65" s="743">
        <f t="shared" si="19"/>
        <v>45</v>
      </c>
      <c r="N65" s="744"/>
      <c r="O65" s="745"/>
      <c r="P65" s="746"/>
      <c r="Q65" s="747"/>
      <c r="R65" s="745"/>
      <c r="S65" s="748"/>
      <c r="T65" s="744">
        <f>I65/T7</f>
        <v>3</v>
      </c>
      <c r="U65" s="745"/>
      <c r="V65" s="746"/>
      <c r="W65" s="747"/>
      <c r="X65" s="745"/>
      <c r="Y65" s="748"/>
    </row>
    <row r="66" spans="1:25" s="698" customFormat="1" ht="15.75">
      <c r="A66" s="749" t="s">
        <v>239</v>
      </c>
      <c r="B66" s="750" t="s">
        <v>227</v>
      </c>
      <c r="C66" s="751"/>
      <c r="D66" s="875">
        <v>7</v>
      </c>
      <c r="E66" s="752"/>
      <c r="F66" s="753"/>
      <c r="G66" s="754">
        <v>3</v>
      </c>
      <c r="H66" s="755">
        <f t="shared" si="18"/>
        <v>90</v>
      </c>
      <c r="I66" s="756">
        <v>45</v>
      </c>
      <c r="J66" s="757">
        <v>30</v>
      </c>
      <c r="K66" s="757"/>
      <c r="L66" s="757">
        <v>15</v>
      </c>
      <c r="M66" s="753">
        <f>H66-I66</f>
        <v>45</v>
      </c>
      <c r="N66" s="758"/>
      <c r="O66" s="757"/>
      <c r="P66" s="759"/>
      <c r="Q66" s="755"/>
      <c r="R66" s="757"/>
      <c r="S66" s="753"/>
      <c r="T66" s="758">
        <f>I66/T7</f>
        <v>3</v>
      </c>
      <c r="U66" s="760"/>
      <c r="V66" s="761"/>
      <c r="W66" s="762"/>
      <c r="X66" s="760"/>
      <c r="Y66" s="763"/>
    </row>
    <row r="67" spans="1:25" s="698" customFormat="1" ht="15.75">
      <c r="A67" s="734" t="s">
        <v>240</v>
      </c>
      <c r="B67" s="764" t="s">
        <v>228</v>
      </c>
      <c r="C67" s="765"/>
      <c r="D67" s="741">
        <v>9</v>
      </c>
      <c r="E67" s="766"/>
      <c r="F67" s="767"/>
      <c r="G67" s="754">
        <v>3</v>
      </c>
      <c r="H67" s="765">
        <f t="shared" si="18"/>
        <v>90</v>
      </c>
      <c r="I67" s="768">
        <f>J67+K67+L67</f>
        <v>45</v>
      </c>
      <c r="J67" s="769">
        <v>27</v>
      </c>
      <c r="K67" s="769"/>
      <c r="L67" s="769">
        <v>18</v>
      </c>
      <c r="M67" s="743">
        <f>H67-I67</f>
        <v>45</v>
      </c>
      <c r="N67" s="770"/>
      <c r="O67" s="769"/>
      <c r="P67" s="771"/>
      <c r="Q67" s="765"/>
      <c r="R67" s="769"/>
      <c r="S67" s="767"/>
      <c r="T67" s="770"/>
      <c r="U67" s="769"/>
      <c r="V67" s="771">
        <f>I67/V7</f>
        <v>5</v>
      </c>
      <c r="W67" s="765"/>
      <c r="X67" s="769"/>
      <c r="Y67" s="767"/>
    </row>
    <row r="68" spans="1:25" ht="15.75">
      <c r="A68" s="115" t="s">
        <v>241</v>
      </c>
      <c r="B68" s="368" t="s">
        <v>66</v>
      </c>
      <c r="C68" s="61"/>
      <c r="D68" s="439">
        <v>9</v>
      </c>
      <c r="E68" s="83"/>
      <c r="F68" s="58"/>
      <c r="G68" s="372">
        <v>3</v>
      </c>
      <c r="H68" s="178">
        <f t="shared" si="18"/>
        <v>90</v>
      </c>
      <c r="I68" s="51">
        <f>J68+L68</f>
        <v>30</v>
      </c>
      <c r="J68" s="51">
        <v>20</v>
      </c>
      <c r="K68" s="51"/>
      <c r="L68" s="51">
        <v>10</v>
      </c>
      <c r="M68" s="62">
        <f>H68-I68</f>
        <v>60</v>
      </c>
      <c r="N68" s="363"/>
      <c r="O68" s="51"/>
      <c r="P68" s="395"/>
      <c r="Q68" s="512"/>
      <c r="R68" s="51"/>
      <c r="S68" s="62"/>
      <c r="T68" s="526"/>
      <c r="U68" s="51"/>
      <c r="V68" s="395">
        <v>3</v>
      </c>
      <c r="W68" s="61"/>
      <c r="X68" s="49"/>
      <c r="Y68" s="58"/>
    </row>
    <row r="69" spans="1:25" s="698" customFormat="1" ht="16.5" thickBot="1">
      <c r="A69" s="734" t="s">
        <v>242</v>
      </c>
      <c r="B69" s="772" t="s">
        <v>39</v>
      </c>
      <c r="C69" s="773">
        <v>7</v>
      </c>
      <c r="D69" s="774"/>
      <c r="E69" s="774"/>
      <c r="F69" s="775"/>
      <c r="G69" s="776">
        <v>3</v>
      </c>
      <c r="H69" s="777">
        <f t="shared" si="18"/>
        <v>90</v>
      </c>
      <c r="I69" s="778">
        <f>J69+K69+L69</f>
        <v>45</v>
      </c>
      <c r="J69" s="779">
        <v>30</v>
      </c>
      <c r="K69" s="780"/>
      <c r="L69" s="780">
        <v>15</v>
      </c>
      <c r="M69" s="781">
        <f t="shared" si="19"/>
        <v>45</v>
      </c>
      <c r="N69" s="782"/>
      <c r="O69" s="783"/>
      <c r="P69" s="784"/>
      <c r="Q69" s="785"/>
      <c r="R69" s="783"/>
      <c r="S69" s="786"/>
      <c r="T69" s="782">
        <f>I69/T7</f>
        <v>3</v>
      </c>
      <c r="U69" s="783"/>
      <c r="V69" s="784"/>
      <c r="W69" s="785"/>
      <c r="X69" s="783"/>
      <c r="Y69" s="787"/>
    </row>
    <row r="70" spans="1:25" s="698" customFormat="1" ht="15.75">
      <c r="A70" s="788" t="s">
        <v>243</v>
      </c>
      <c r="B70" s="789" t="s">
        <v>34</v>
      </c>
      <c r="C70" s="790"/>
      <c r="D70" s="791"/>
      <c r="E70" s="791"/>
      <c r="F70" s="792"/>
      <c r="G70" s="793">
        <f>G71+G72</f>
        <v>3.5</v>
      </c>
      <c r="H70" s="794">
        <f aca="true" t="shared" si="20" ref="H70:M70">H71+H72</f>
        <v>105</v>
      </c>
      <c r="I70" s="795">
        <f t="shared" si="20"/>
        <v>54</v>
      </c>
      <c r="J70" s="795">
        <f t="shared" si="20"/>
        <v>36</v>
      </c>
      <c r="K70" s="795"/>
      <c r="L70" s="795">
        <f t="shared" si="20"/>
        <v>18</v>
      </c>
      <c r="M70" s="796">
        <f t="shared" si="20"/>
        <v>51</v>
      </c>
      <c r="N70" s="797"/>
      <c r="O70" s="798"/>
      <c r="P70" s="799"/>
      <c r="Q70" s="800"/>
      <c r="R70" s="798"/>
      <c r="S70" s="801"/>
      <c r="T70" s="797"/>
      <c r="U70" s="798"/>
      <c r="V70" s="799"/>
      <c r="W70" s="800"/>
      <c r="X70" s="798"/>
      <c r="Y70" s="801"/>
    </row>
    <row r="71" spans="1:25" s="698" customFormat="1" ht="15.75">
      <c r="A71" s="734" t="s">
        <v>278</v>
      </c>
      <c r="B71" s="735" t="s">
        <v>34</v>
      </c>
      <c r="C71" s="736"/>
      <c r="D71" s="802"/>
      <c r="E71" s="802"/>
      <c r="F71" s="738"/>
      <c r="G71" s="739">
        <v>1.5</v>
      </c>
      <c r="H71" s="740">
        <f aca="true" t="shared" si="21" ref="H71:H76">G71*30</f>
        <v>45</v>
      </c>
      <c r="I71" s="741">
        <f>J71+K71+L71</f>
        <v>27</v>
      </c>
      <c r="J71" s="742">
        <v>18</v>
      </c>
      <c r="K71" s="737"/>
      <c r="L71" s="737">
        <v>9</v>
      </c>
      <c r="M71" s="743">
        <f t="shared" si="19"/>
        <v>18</v>
      </c>
      <c r="N71" s="744"/>
      <c r="O71" s="745"/>
      <c r="P71" s="746"/>
      <c r="Q71" s="747"/>
      <c r="R71" s="745">
        <f>I71/R7</f>
        <v>3</v>
      </c>
      <c r="S71" s="748"/>
      <c r="T71" s="744"/>
      <c r="U71" s="745"/>
      <c r="V71" s="746"/>
      <c r="W71" s="747"/>
      <c r="X71" s="745"/>
      <c r="Y71" s="748"/>
    </row>
    <row r="72" spans="1:25" s="698" customFormat="1" ht="16.5" thickBot="1">
      <c r="A72" s="700" t="s">
        <v>279</v>
      </c>
      <c r="B72" s="701" t="s">
        <v>34</v>
      </c>
      <c r="C72" s="702">
        <v>6</v>
      </c>
      <c r="D72" s="703"/>
      <c r="E72" s="703"/>
      <c r="F72" s="803"/>
      <c r="G72" s="705">
        <v>2</v>
      </c>
      <c r="H72" s="706">
        <f t="shared" si="21"/>
        <v>60</v>
      </c>
      <c r="I72" s="707">
        <f>J72+K72+L72</f>
        <v>27</v>
      </c>
      <c r="J72" s="708">
        <v>18</v>
      </c>
      <c r="K72" s="709"/>
      <c r="L72" s="709">
        <v>9</v>
      </c>
      <c r="M72" s="710">
        <f t="shared" si="19"/>
        <v>33</v>
      </c>
      <c r="N72" s="711"/>
      <c r="O72" s="712"/>
      <c r="P72" s="713"/>
      <c r="Q72" s="714"/>
      <c r="R72" s="712"/>
      <c r="S72" s="715">
        <f>I72/S7</f>
        <v>3</v>
      </c>
      <c r="T72" s="711"/>
      <c r="U72" s="712"/>
      <c r="V72" s="713"/>
      <c r="W72" s="714"/>
      <c r="X72" s="712"/>
      <c r="Y72" s="715"/>
    </row>
    <row r="73" spans="1:25" s="698" customFormat="1" ht="16.5" thickBot="1">
      <c r="A73" s="804" t="s">
        <v>244</v>
      </c>
      <c r="B73" s="805" t="s">
        <v>221</v>
      </c>
      <c r="C73" s="806"/>
      <c r="D73" s="807">
        <v>9</v>
      </c>
      <c r="E73" s="807"/>
      <c r="F73" s="808"/>
      <c r="G73" s="809">
        <v>3</v>
      </c>
      <c r="H73" s="806">
        <f t="shared" si="21"/>
        <v>90</v>
      </c>
      <c r="I73" s="810">
        <f>J73+K73+L73+K73</f>
        <v>45</v>
      </c>
      <c r="J73" s="811">
        <v>27</v>
      </c>
      <c r="K73" s="811"/>
      <c r="L73" s="811">
        <v>18</v>
      </c>
      <c r="M73" s="812">
        <f>H73-I73</f>
        <v>45</v>
      </c>
      <c r="N73" s="813"/>
      <c r="O73" s="811"/>
      <c r="P73" s="814"/>
      <c r="Q73" s="806"/>
      <c r="R73" s="811"/>
      <c r="S73" s="808"/>
      <c r="T73" s="813"/>
      <c r="U73" s="811"/>
      <c r="V73" s="814">
        <f>I73/V7</f>
        <v>5</v>
      </c>
      <c r="W73" s="815"/>
      <c r="X73" s="816"/>
      <c r="Y73" s="817"/>
    </row>
    <row r="74" spans="1:25" s="698" customFormat="1" ht="31.5">
      <c r="A74" s="788" t="s">
        <v>245</v>
      </c>
      <c r="B74" s="818" t="s">
        <v>178</v>
      </c>
      <c r="C74" s="819"/>
      <c r="D74" s="820"/>
      <c r="E74" s="820"/>
      <c r="F74" s="821"/>
      <c r="G74" s="822">
        <f>G75+G76</f>
        <v>3.5</v>
      </c>
      <c r="H74" s="823">
        <f t="shared" si="21"/>
        <v>105</v>
      </c>
      <c r="I74" s="824">
        <f>I75+I76</f>
        <v>51</v>
      </c>
      <c r="J74" s="824">
        <f>J75+J76</f>
        <v>34</v>
      </c>
      <c r="K74" s="824">
        <f>K75+K76</f>
        <v>9</v>
      </c>
      <c r="L74" s="824">
        <f>L75+L76</f>
        <v>8</v>
      </c>
      <c r="M74" s="825">
        <f t="shared" si="19"/>
        <v>54</v>
      </c>
      <c r="N74" s="797"/>
      <c r="O74" s="798"/>
      <c r="P74" s="799"/>
      <c r="Q74" s="800"/>
      <c r="R74" s="798"/>
      <c r="S74" s="801"/>
      <c r="T74" s="797"/>
      <c r="U74" s="798"/>
      <c r="V74" s="799"/>
      <c r="W74" s="800"/>
      <c r="X74" s="798"/>
      <c r="Y74" s="801"/>
    </row>
    <row r="75" spans="1:25" s="1092" customFormat="1" ht="18.75">
      <c r="A75" s="1074" t="s">
        <v>280</v>
      </c>
      <c r="B75" s="1075" t="s">
        <v>199</v>
      </c>
      <c r="C75" s="1076"/>
      <c r="D75" s="1077">
        <v>5</v>
      </c>
      <c r="E75" s="1077"/>
      <c r="F75" s="1078"/>
      <c r="G75" s="1079">
        <v>1.5</v>
      </c>
      <c r="H75" s="1080">
        <f t="shared" si="21"/>
        <v>45</v>
      </c>
      <c r="I75" s="1081">
        <f>J75+K75+L75</f>
        <v>24</v>
      </c>
      <c r="J75" s="1081">
        <v>16</v>
      </c>
      <c r="K75" s="1081"/>
      <c r="L75" s="1081">
        <v>8</v>
      </c>
      <c r="M75" s="1082">
        <f>H75-I75</f>
        <v>21</v>
      </c>
      <c r="N75" s="1083"/>
      <c r="O75" s="1084"/>
      <c r="P75" s="1085"/>
      <c r="Q75" s="1086"/>
      <c r="R75" s="1081">
        <v>3</v>
      </c>
      <c r="S75" s="1087"/>
      <c r="T75" s="1088"/>
      <c r="U75" s="1089"/>
      <c r="V75" s="1090"/>
      <c r="W75" s="1091"/>
      <c r="X75" s="1089"/>
      <c r="Y75" s="1087"/>
    </row>
    <row r="76" spans="1:25" s="698" customFormat="1" ht="16.5" thickBot="1">
      <c r="A76" s="734" t="s">
        <v>281</v>
      </c>
      <c r="B76" s="826" t="s">
        <v>179</v>
      </c>
      <c r="C76" s="706">
        <v>9</v>
      </c>
      <c r="D76" s="827"/>
      <c r="E76" s="827"/>
      <c r="F76" s="828"/>
      <c r="G76" s="705">
        <v>2</v>
      </c>
      <c r="H76" s="706">
        <f t="shared" si="21"/>
        <v>60</v>
      </c>
      <c r="I76" s="707">
        <f>J76+K76+L76</f>
        <v>27</v>
      </c>
      <c r="J76" s="827">
        <v>18</v>
      </c>
      <c r="K76" s="827">
        <v>9</v>
      </c>
      <c r="L76" s="827">
        <v>0</v>
      </c>
      <c r="M76" s="710">
        <f t="shared" si="19"/>
        <v>33</v>
      </c>
      <c r="N76" s="711"/>
      <c r="O76" s="712"/>
      <c r="P76" s="713"/>
      <c r="Q76" s="714"/>
      <c r="R76" s="712"/>
      <c r="S76" s="715"/>
      <c r="T76" s="711"/>
      <c r="U76" s="712"/>
      <c r="V76" s="713">
        <f>I76/V7</f>
        <v>3</v>
      </c>
      <c r="W76" s="714"/>
      <c r="X76" s="712"/>
      <c r="Y76" s="715"/>
    </row>
    <row r="77" spans="1:25" s="698" customFormat="1" ht="15.75">
      <c r="A77" s="788" t="s">
        <v>246</v>
      </c>
      <c r="B77" s="829" t="s">
        <v>161</v>
      </c>
      <c r="C77" s="830"/>
      <c r="D77" s="831"/>
      <c r="E77" s="831"/>
      <c r="F77" s="832"/>
      <c r="G77" s="822">
        <f>G78+G79</f>
        <v>4.5</v>
      </c>
      <c r="H77" s="794">
        <f aca="true" t="shared" si="22" ref="H77:M77">H78+H79</f>
        <v>135</v>
      </c>
      <c r="I77" s="795">
        <f t="shared" si="22"/>
        <v>63</v>
      </c>
      <c r="J77" s="795">
        <f t="shared" si="22"/>
        <v>30</v>
      </c>
      <c r="K77" s="795">
        <f t="shared" si="22"/>
        <v>0</v>
      </c>
      <c r="L77" s="795">
        <f t="shared" si="22"/>
        <v>33</v>
      </c>
      <c r="M77" s="796">
        <f t="shared" si="22"/>
        <v>72</v>
      </c>
      <c r="N77" s="833"/>
      <c r="O77" s="831"/>
      <c r="P77" s="834"/>
      <c r="Q77" s="830"/>
      <c r="R77" s="831"/>
      <c r="S77" s="832"/>
      <c r="T77" s="833"/>
      <c r="U77" s="831"/>
      <c r="V77" s="834"/>
      <c r="W77" s="830"/>
      <c r="X77" s="835"/>
      <c r="Y77" s="836"/>
    </row>
    <row r="78" spans="1:25" s="698" customFormat="1" ht="15.75">
      <c r="A78" s="734" t="s">
        <v>247</v>
      </c>
      <c r="B78" s="837" t="s">
        <v>161</v>
      </c>
      <c r="C78" s="740"/>
      <c r="D78" s="838">
        <v>10</v>
      </c>
      <c r="E78" s="838"/>
      <c r="F78" s="839"/>
      <c r="G78" s="739">
        <v>3</v>
      </c>
      <c r="H78" s="736">
        <f aca="true" t="shared" si="23" ref="H78:H88">G78*30</f>
        <v>90</v>
      </c>
      <c r="I78" s="741">
        <f>J78+L78+K78</f>
        <v>45</v>
      </c>
      <c r="J78" s="838">
        <v>30</v>
      </c>
      <c r="K78" s="838"/>
      <c r="L78" s="838">
        <v>15</v>
      </c>
      <c r="M78" s="743">
        <f>H78-I78</f>
        <v>45</v>
      </c>
      <c r="N78" s="840"/>
      <c r="O78" s="841"/>
      <c r="P78" s="842"/>
      <c r="Q78" s="843"/>
      <c r="R78" s="841"/>
      <c r="S78" s="743"/>
      <c r="T78" s="840"/>
      <c r="U78" s="841"/>
      <c r="V78" s="842"/>
      <c r="W78" s="843">
        <v>3</v>
      </c>
      <c r="X78" s="841"/>
      <c r="Y78" s="763"/>
    </row>
    <row r="79" spans="1:25" s="698" customFormat="1" ht="32.25" thickBot="1">
      <c r="A79" s="700" t="s">
        <v>248</v>
      </c>
      <c r="B79" s="844" t="s">
        <v>162</v>
      </c>
      <c r="C79" s="706"/>
      <c r="D79" s="827"/>
      <c r="E79" s="827"/>
      <c r="F79" s="828">
        <v>11</v>
      </c>
      <c r="G79" s="705">
        <v>1.5</v>
      </c>
      <c r="H79" s="702">
        <f t="shared" si="23"/>
        <v>45</v>
      </c>
      <c r="I79" s="707">
        <f>J79+L79+K79</f>
        <v>18</v>
      </c>
      <c r="J79" s="827"/>
      <c r="K79" s="827"/>
      <c r="L79" s="827">
        <v>18</v>
      </c>
      <c r="M79" s="710">
        <f>H79-I79</f>
        <v>27</v>
      </c>
      <c r="N79" s="845"/>
      <c r="O79" s="846"/>
      <c r="P79" s="847"/>
      <c r="Q79" s="848"/>
      <c r="R79" s="846"/>
      <c r="S79" s="710"/>
      <c r="T79" s="845"/>
      <c r="U79" s="846"/>
      <c r="V79" s="847"/>
      <c r="W79" s="848"/>
      <c r="X79" s="846">
        <v>2</v>
      </c>
      <c r="Y79" s="849"/>
    </row>
    <row r="80" spans="1:25" ht="15.75">
      <c r="A80" s="103" t="s">
        <v>249</v>
      </c>
      <c r="B80" s="514" t="s">
        <v>231</v>
      </c>
      <c r="C80" s="515"/>
      <c r="D80" s="234">
        <v>8</v>
      </c>
      <c r="E80" s="227"/>
      <c r="F80" s="516"/>
      <c r="G80" s="517">
        <v>3</v>
      </c>
      <c r="H80" s="518">
        <f t="shared" si="23"/>
        <v>90</v>
      </c>
      <c r="I80" s="130">
        <v>30</v>
      </c>
      <c r="J80" s="130">
        <v>20</v>
      </c>
      <c r="K80" s="130"/>
      <c r="L80" s="130">
        <v>10</v>
      </c>
      <c r="M80" s="148">
        <f aca="true" t="shared" si="24" ref="M80:M88">H80-I80</f>
        <v>60</v>
      </c>
      <c r="N80" s="519"/>
      <c r="O80" s="520"/>
      <c r="P80" s="521"/>
      <c r="Q80" s="515"/>
      <c r="R80" s="520"/>
      <c r="S80" s="516"/>
      <c r="T80" s="519"/>
      <c r="U80" s="520">
        <f>I80/U7</f>
        <v>3.3333333333333335</v>
      </c>
      <c r="V80" s="521"/>
      <c r="W80" s="515"/>
      <c r="X80" s="520"/>
      <c r="Y80" s="516"/>
    </row>
    <row r="81" spans="1:25" ht="15.75">
      <c r="A81" s="128" t="s">
        <v>282</v>
      </c>
      <c r="B81" s="255" t="s">
        <v>226</v>
      </c>
      <c r="C81" s="61"/>
      <c r="D81" s="50">
        <v>12</v>
      </c>
      <c r="E81" s="50"/>
      <c r="F81" s="58"/>
      <c r="G81" s="372">
        <v>4</v>
      </c>
      <c r="H81" s="57">
        <f t="shared" si="23"/>
        <v>120</v>
      </c>
      <c r="I81" s="77">
        <f>J81+K81+L81+K81</f>
        <v>48</v>
      </c>
      <c r="J81" s="51">
        <v>32</v>
      </c>
      <c r="K81" s="51"/>
      <c r="L81" s="51">
        <v>16</v>
      </c>
      <c r="M81" s="84">
        <f>H81-I81</f>
        <v>72</v>
      </c>
      <c r="N81" s="363"/>
      <c r="O81" s="51"/>
      <c r="P81" s="395"/>
      <c r="Q81" s="52"/>
      <c r="R81" s="51"/>
      <c r="S81" s="62"/>
      <c r="T81" s="363"/>
      <c r="U81" s="51"/>
      <c r="V81" s="395"/>
      <c r="W81" s="61"/>
      <c r="X81" s="49"/>
      <c r="Y81" s="58">
        <f>I81/Y7</f>
        <v>6</v>
      </c>
    </row>
    <row r="82" spans="1:25" ht="15.75">
      <c r="A82" s="128" t="s">
        <v>250</v>
      </c>
      <c r="B82" s="368" t="s">
        <v>229</v>
      </c>
      <c r="C82" s="61"/>
      <c r="D82" s="83">
        <v>9</v>
      </c>
      <c r="E82" s="59"/>
      <c r="F82" s="58"/>
      <c r="G82" s="372">
        <v>3</v>
      </c>
      <c r="H82" s="178">
        <f t="shared" si="23"/>
        <v>90</v>
      </c>
      <c r="I82" s="51">
        <v>30</v>
      </c>
      <c r="J82" s="51">
        <v>20</v>
      </c>
      <c r="K82" s="51"/>
      <c r="L82" s="51">
        <v>10</v>
      </c>
      <c r="M82" s="62">
        <f t="shared" si="24"/>
        <v>60</v>
      </c>
      <c r="N82" s="363"/>
      <c r="O82" s="51"/>
      <c r="P82" s="395"/>
      <c r="Q82" s="512"/>
      <c r="R82" s="51"/>
      <c r="S82" s="62"/>
      <c r="T82" s="363"/>
      <c r="U82" s="51"/>
      <c r="V82" s="527">
        <f>I82/V7</f>
        <v>3.3333333333333335</v>
      </c>
      <c r="W82" s="61"/>
      <c r="X82" s="49"/>
      <c r="Y82" s="58"/>
    </row>
    <row r="83" spans="1:25" ht="15.75">
      <c r="A83" s="128" t="s">
        <v>251</v>
      </c>
      <c r="B83" s="255" t="s">
        <v>48</v>
      </c>
      <c r="C83" s="203">
        <v>3</v>
      </c>
      <c r="D83" s="59"/>
      <c r="E83" s="59"/>
      <c r="F83" s="274"/>
      <c r="G83" s="510">
        <v>3</v>
      </c>
      <c r="H83" s="61">
        <f t="shared" si="23"/>
        <v>90</v>
      </c>
      <c r="I83" s="50">
        <f>J83+K83+L83</f>
        <v>45</v>
      </c>
      <c r="J83" s="180">
        <v>27</v>
      </c>
      <c r="K83" s="83"/>
      <c r="L83" s="83">
        <v>18</v>
      </c>
      <c r="M83" s="84">
        <f t="shared" si="24"/>
        <v>45</v>
      </c>
      <c r="N83" s="181"/>
      <c r="O83" s="53"/>
      <c r="P83" s="182">
        <f>I83/P7</f>
        <v>5</v>
      </c>
      <c r="Q83" s="52"/>
      <c r="R83" s="53"/>
      <c r="S83" s="55"/>
      <c r="T83" s="181"/>
      <c r="U83" s="53"/>
      <c r="V83" s="182"/>
      <c r="W83" s="52"/>
      <c r="X83" s="53"/>
      <c r="Y83" s="55"/>
    </row>
    <row r="84" spans="1:25" ht="15.75">
      <c r="A84" s="128" t="s">
        <v>252</v>
      </c>
      <c r="B84" s="255" t="s">
        <v>200</v>
      </c>
      <c r="C84" s="203"/>
      <c r="D84" s="83">
        <v>5</v>
      </c>
      <c r="E84" s="83"/>
      <c r="F84" s="256"/>
      <c r="G84" s="510">
        <v>2</v>
      </c>
      <c r="H84" s="61">
        <f t="shared" si="23"/>
        <v>60</v>
      </c>
      <c r="I84" s="50">
        <f>J84+K84+L84</f>
        <v>30</v>
      </c>
      <c r="J84" s="180">
        <v>20</v>
      </c>
      <c r="K84" s="83"/>
      <c r="L84" s="83">
        <v>10</v>
      </c>
      <c r="M84" s="84">
        <f t="shared" si="24"/>
        <v>30</v>
      </c>
      <c r="N84" s="181"/>
      <c r="O84" s="53"/>
      <c r="P84" s="182"/>
      <c r="Q84" s="52"/>
      <c r="R84" s="53">
        <v>3</v>
      </c>
      <c r="S84" s="55"/>
      <c r="T84" s="204"/>
      <c r="U84" s="53"/>
      <c r="V84" s="182"/>
      <c r="W84" s="52"/>
      <c r="X84" s="53"/>
      <c r="Y84" s="55"/>
    </row>
    <row r="85" spans="1:25" ht="15.75">
      <c r="A85" s="128" t="s">
        <v>253</v>
      </c>
      <c r="B85" s="255" t="s">
        <v>88</v>
      </c>
      <c r="C85" s="203">
        <v>7</v>
      </c>
      <c r="D85" s="59"/>
      <c r="E85" s="59"/>
      <c r="F85" s="256"/>
      <c r="G85" s="510">
        <v>4</v>
      </c>
      <c r="H85" s="61">
        <f t="shared" si="23"/>
        <v>120</v>
      </c>
      <c r="I85" s="50">
        <f>J85+K85+L85</f>
        <v>60</v>
      </c>
      <c r="J85" s="471">
        <v>30</v>
      </c>
      <c r="K85" s="439"/>
      <c r="L85" s="439">
        <v>30</v>
      </c>
      <c r="M85" s="459">
        <f t="shared" si="24"/>
        <v>60</v>
      </c>
      <c r="N85" s="498"/>
      <c r="O85" s="461"/>
      <c r="P85" s="672"/>
      <c r="Q85" s="460"/>
      <c r="R85" s="461"/>
      <c r="S85" s="462"/>
      <c r="T85" s="498">
        <f>I85/T7</f>
        <v>4</v>
      </c>
      <c r="U85" s="53"/>
      <c r="V85" s="182"/>
      <c r="W85" s="52"/>
      <c r="X85" s="53"/>
      <c r="Y85" s="55"/>
    </row>
    <row r="86" spans="1:25" ht="15.75">
      <c r="A86" s="128" t="s">
        <v>254</v>
      </c>
      <c r="B86" s="619" t="s">
        <v>292</v>
      </c>
      <c r="C86" s="61"/>
      <c r="D86" s="83">
        <v>12</v>
      </c>
      <c r="E86" s="439"/>
      <c r="F86" s="463"/>
      <c r="G86" s="525">
        <v>3</v>
      </c>
      <c r="H86" s="361">
        <f t="shared" si="23"/>
        <v>90</v>
      </c>
      <c r="I86" s="51">
        <f>J86+L86</f>
        <v>32</v>
      </c>
      <c r="J86" s="441">
        <v>16</v>
      </c>
      <c r="K86" s="441"/>
      <c r="L86" s="441">
        <v>16</v>
      </c>
      <c r="M86" s="497">
        <f>H86-I86</f>
        <v>58</v>
      </c>
      <c r="N86" s="440"/>
      <c r="O86" s="441"/>
      <c r="P86" s="445"/>
      <c r="Q86" s="576"/>
      <c r="R86" s="441"/>
      <c r="S86" s="497"/>
      <c r="T86" s="578"/>
      <c r="U86" s="51"/>
      <c r="V86" s="395"/>
      <c r="W86" s="61"/>
      <c r="X86" s="49"/>
      <c r="Y86" s="58">
        <f>I86/Y7</f>
        <v>4</v>
      </c>
    </row>
    <row r="87" spans="1:25" ht="15.75">
      <c r="A87" s="128" t="s">
        <v>255</v>
      </c>
      <c r="B87" s="523" t="s">
        <v>55</v>
      </c>
      <c r="C87" s="57"/>
      <c r="D87" s="50">
        <v>10</v>
      </c>
      <c r="E87" s="50"/>
      <c r="F87" s="58"/>
      <c r="G87" s="372">
        <v>4.5</v>
      </c>
      <c r="H87" s="57">
        <f t="shared" si="23"/>
        <v>135</v>
      </c>
      <c r="I87" s="77">
        <f>J87+K87+L87+K87</f>
        <v>45</v>
      </c>
      <c r="J87" s="49">
        <v>30</v>
      </c>
      <c r="K87" s="49"/>
      <c r="L87" s="49">
        <v>15</v>
      </c>
      <c r="M87" s="84">
        <f>H87-I87</f>
        <v>90</v>
      </c>
      <c r="N87" s="526"/>
      <c r="O87" s="49"/>
      <c r="P87" s="527"/>
      <c r="Q87" s="57"/>
      <c r="R87" s="49"/>
      <c r="S87" s="58"/>
      <c r="T87" s="526"/>
      <c r="U87" s="49"/>
      <c r="V87" s="527"/>
      <c r="W87" s="57">
        <f>I87/W7</f>
        <v>3</v>
      </c>
      <c r="X87" s="278"/>
      <c r="Y87" s="279"/>
    </row>
    <row r="88" spans="1:25" ht="16.5" thickBot="1">
      <c r="A88" s="579" t="s">
        <v>256</v>
      </c>
      <c r="B88" s="509" t="s">
        <v>46</v>
      </c>
      <c r="C88" s="207">
        <v>4</v>
      </c>
      <c r="D88" s="79"/>
      <c r="E88" s="79"/>
      <c r="F88" s="253"/>
      <c r="G88" s="511">
        <v>3</v>
      </c>
      <c r="H88" s="127">
        <f t="shared" si="23"/>
        <v>90</v>
      </c>
      <c r="I88" s="86">
        <f>J88+K88+L88</f>
        <v>45</v>
      </c>
      <c r="J88" s="192">
        <v>30</v>
      </c>
      <c r="K88" s="91"/>
      <c r="L88" s="91">
        <v>15</v>
      </c>
      <c r="M88" s="92">
        <f t="shared" si="24"/>
        <v>45</v>
      </c>
      <c r="N88" s="193"/>
      <c r="O88" s="64"/>
      <c r="P88" s="194"/>
      <c r="Q88" s="63">
        <f>I88/Q7</f>
        <v>3</v>
      </c>
      <c r="R88" s="64"/>
      <c r="S88" s="65"/>
      <c r="T88" s="193"/>
      <c r="U88" s="64"/>
      <c r="V88" s="194"/>
      <c r="W88" s="63"/>
      <c r="X88" s="64"/>
      <c r="Y88" s="80"/>
    </row>
    <row r="89" spans="1:25" ht="15.75" customHeight="1" thickBot="1">
      <c r="A89" s="3113" t="s">
        <v>96</v>
      </c>
      <c r="B89" s="3120"/>
      <c r="C89" s="3120"/>
      <c r="D89" s="3120"/>
      <c r="E89" s="3120"/>
      <c r="F89" s="3121"/>
      <c r="G89" s="247">
        <f aca="true" t="shared" si="25" ref="G89:M89">G61+G64+G65+G66+G67+G68+G69+G70+G73+G86+G74+G77+G80+G81+G82+G83+G84+G85+G87+G88</f>
        <v>68</v>
      </c>
      <c r="H89" s="394">
        <f t="shared" si="25"/>
        <v>2040</v>
      </c>
      <c r="I89" s="394">
        <f t="shared" si="25"/>
        <v>926</v>
      </c>
      <c r="J89" s="394">
        <f t="shared" si="25"/>
        <v>546</v>
      </c>
      <c r="K89" s="394">
        <f t="shared" si="25"/>
        <v>9</v>
      </c>
      <c r="L89" s="394">
        <f t="shared" si="25"/>
        <v>371</v>
      </c>
      <c r="M89" s="394">
        <f t="shared" si="25"/>
        <v>1114</v>
      </c>
      <c r="N89" s="661">
        <f>SUM(N61:N88)</f>
        <v>0</v>
      </c>
      <c r="O89" s="661">
        <f aca="true" t="shared" si="26" ref="O89:Y89">SUM(O61:O88)</f>
        <v>0</v>
      </c>
      <c r="P89" s="661">
        <f t="shared" si="26"/>
        <v>5</v>
      </c>
      <c r="Q89" s="661">
        <f t="shared" si="26"/>
        <v>8</v>
      </c>
      <c r="R89" s="661">
        <f t="shared" si="26"/>
        <v>16</v>
      </c>
      <c r="S89" s="661">
        <f t="shared" si="26"/>
        <v>3</v>
      </c>
      <c r="T89" s="661">
        <f t="shared" si="26"/>
        <v>13</v>
      </c>
      <c r="U89" s="661">
        <f t="shared" si="26"/>
        <v>3.3333333333333335</v>
      </c>
      <c r="V89" s="661">
        <f t="shared" si="26"/>
        <v>19.333333333333332</v>
      </c>
      <c r="W89" s="661">
        <f t="shared" si="26"/>
        <v>6</v>
      </c>
      <c r="X89" s="661">
        <f t="shared" si="26"/>
        <v>2</v>
      </c>
      <c r="Y89" s="661">
        <f t="shared" si="26"/>
        <v>10</v>
      </c>
    </row>
    <row r="90" spans="1:25" ht="15.75" customHeight="1">
      <c r="A90" s="3107" t="s">
        <v>233</v>
      </c>
      <c r="B90" s="3108"/>
      <c r="C90" s="3108"/>
      <c r="D90" s="3108"/>
      <c r="E90" s="3108"/>
      <c r="F90" s="3109"/>
      <c r="G90" s="1105">
        <f aca="true" t="shared" si="27" ref="G90:M90">G89+G56+G31</f>
        <v>147</v>
      </c>
      <c r="H90" s="1106">
        <f t="shared" si="27"/>
        <v>4410</v>
      </c>
      <c r="I90" s="1106">
        <f t="shared" si="27"/>
        <v>2036</v>
      </c>
      <c r="J90" s="1106">
        <f t="shared" si="27"/>
        <v>944</v>
      </c>
      <c r="K90" s="1106">
        <f t="shared" si="27"/>
        <v>87</v>
      </c>
      <c r="L90" s="1106">
        <f t="shared" si="27"/>
        <v>1005</v>
      </c>
      <c r="M90" s="1106">
        <f t="shared" si="27"/>
        <v>2374</v>
      </c>
      <c r="N90" s="1106">
        <f>N89+N56+N31</f>
        <v>27</v>
      </c>
      <c r="O90" s="1106">
        <f aca="true" t="shared" si="28" ref="O90:Y90">O89+O56+O31</f>
        <v>26</v>
      </c>
      <c r="P90" s="1106">
        <f t="shared" si="28"/>
        <v>25</v>
      </c>
      <c r="Q90" s="1106">
        <f>Q89+Q56+Q31</f>
        <v>19</v>
      </c>
      <c r="R90" s="1106">
        <f t="shared" si="28"/>
        <v>20</v>
      </c>
      <c r="S90" s="1106">
        <f t="shared" si="28"/>
        <v>14.333333333333334</v>
      </c>
      <c r="T90" s="1106">
        <f t="shared" si="28"/>
        <v>13</v>
      </c>
      <c r="U90" s="1106">
        <f t="shared" si="28"/>
        <v>3.3333333333333335</v>
      </c>
      <c r="V90" s="1106">
        <f t="shared" si="28"/>
        <v>19.333333333333332</v>
      </c>
      <c r="W90" s="1106">
        <f t="shared" si="28"/>
        <v>6</v>
      </c>
      <c r="X90" s="1106">
        <f t="shared" si="28"/>
        <v>2</v>
      </c>
      <c r="Y90" s="1106">
        <f t="shared" si="28"/>
        <v>12</v>
      </c>
    </row>
    <row r="91" spans="1:25" ht="15.75" customHeight="1">
      <c r="A91" s="1107"/>
      <c r="B91" s="1098" t="s">
        <v>325</v>
      </c>
      <c r="C91" s="1107"/>
      <c r="D91" s="1107"/>
      <c r="E91" s="1107"/>
      <c r="F91" s="1107"/>
      <c r="G91" s="1108"/>
      <c r="H91" s="1109"/>
      <c r="I91" s="1109"/>
      <c r="J91" s="1109"/>
      <c r="K91" s="1109"/>
      <c r="L91" s="1109"/>
      <c r="M91" s="1109"/>
      <c r="N91" s="1109"/>
      <c r="O91" s="1109"/>
      <c r="P91" s="1109">
        <f>COUNTIF($D61:$D88,4)</f>
        <v>0</v>
      </c>
      <c r="Q91" s="1109">
        <f>COUNTIF($D61:$D88,4)</f>
        <v>0</v>
      </c>
      <c r="R91" s="1109">
        <f>COUNTIF($D61:$D88,4)</f>
        <v>0</v>
      </c>
      <c r="S91" s="1109">
        <f>COUNTIF($D61:$D88,4)</f>
        <v>0</v>
      </c>
      <c r="T91" s="1109"/>
      <c r="U91" s="1109"/>
      <c r="V91" s="1109"/>
      <c r="W91" s="1109"/>
      <c r="X91" s="1109"/>
      <c r="Y91" s="1109"/>
    </row>
    <row r="92" spans="1:25" ht="15.75" customHeight="1">
      <c r="A92" s="1107"/>
      <c r="B92" s="1098" t="s">
        <v>326</v>
      </c>
      <c r="C92" s="1107"/>
      <c r="D92" s="1107"/>
      <c r="E92" s="1107"/>
      <c r="F92" s="1107"/>
      <c r="G92" s="1108"/>
      <c r="H92" s="1109"/>
      <c r="I92" s="1109"/>
      <c r="J92" s="1109"/>
      <c r="K92" s="1109"/>
      <c r="L92" s="1109"/>
      <c r="M92" s="1109"/>
      <c r="N92" s="1109"/>
      <c r="O92" s="1109"/>
      <c r="P92" s="1109">
        <v>1</v>
      </c>
      <c r="Q92" s="1109">
        <f>COUNTIF($C61:$C88,4)</f>
        <v>2</v>
      </c>
      <c r="R92" s="1109">
        <f>COUNTIF($C61:$C88,5)</f>
        <v>1</v>
      </c>
      <c r="S92" s="1109">
        <f>COUNTIF($C61:$C88,6)</f>
        <v>1</v>
      </c>
      <c r="T92" s="1109">
        <f>COUNTIF($C61:$C88,7)</f>
        <v>3</v>
      </c>
      <c r="U92" s="1109">
        <f>COUNTIF($C61:$C88,8)</f>
        <v>0</v>
      </c>
      <c r="V92" s="1109">
        <f>COUNTIF($C61:$C88,9)</f>
        <v>1</v>
      </c>
      <c r="W92" s="1109">
        <f>COUNTIF($C61:$C88,10)</f>
        <v>0</v>
      </c>
      <c r="X92" s="1109">
        <f>COUNTIF($C61:$C88,11)</f>
        <v>0</v>
      </c>
      <c r="Y92" s="1109">
        <f>COUNTIF($C61:$C88,12)</f>
        <v>0</v>
      </c>
    </row>
    <row r="93" spans="1:25" ht="15.75" customHeight="1">
      <c r="A93" s="1107"/>
      <c r="B93" s="1098" t="s">
        <v>328</v>
      </c>
      <c r="C93" s="1107"/>
      <c r="D93" s="1107"/>
      <c r="E93" s="1107"/>
      <c r="F93" s="1107"/>
      <c r="G93" s="1108"/>
      <c r="H93" s="1109"/>
      <c r="I93" s="1109"/>
      <c r="J93" s="1109"/>
      <c r="K93" s="1109"/>
      <c r="L93" s="1109"/>
      <c r="M93" s="1109"/>
      <c r="N93" s="1109"/>
      <c r="O93" s="1109"/>
      <c r="P93" s="1109"/>
      <c r="Q93" s="1109"/>
      <c r="R93" s="1109"/>
      <c r="S93" s="1109"/>
      <c r="T93" s="1109"/>
      <c r="U93" s="1109"/>
      <c r="V93" s="1109"/>
      <c r="W93" s="1109"/>
      <c r="X93" s="1109"/>
      <c r="Y93" s="1109"/>
    </row>
    <row r="94" spans="1:25" ht="15.75" customHeight="1">
      <c r="A94" s="1100"/>
      <c r="B94" s="1101"/>
      <c r="C94" s="1101"/>
      <c r="D94" s="1101"/>
      <c r="E94" s="1101"/>
      <c r="F94" s="1101"/>
      <c r="G94" s="1102"/>
      <c r="H94" s="1103"/>
      <c r="I94" s="1103"/>
      <c r="J94" s="1103"/>
      <c r="K94" s="1103"/>
      <c r="L94" s="1103"/>
      <c r="M94" s="1103"/>
      <c r="N94" s="1103"/>
      <c r="O94" s="1103"/>
      <c r="P94" s="1103"/>
      <c r="Q94" s="1103"/>
      <c r="R94" s="1103"/>
      <c r="S94" s="1103"/>
      <c r="T94" s="1103"/>
      <c r="U94" s="1103"/>
      <c r="V94" s="1103"/>
      <c r="W94" s="1103"/>
      <c r="X94" s="1103"/>
      <c r="Y94" s="1104"/>
    </row>
    <row r="95" spans="1:25" ht="15.75" customHeight="1" thickBot="1">
      <c r="A95" s="632" t="s">
        <v>224</v>
      </c>
      <c r="B95" s="304"/>
      <c r="C95" s="304"/>
      <c r="D95" s="304"/>
      <c r="E95" s="304"/>
      <c r="F95" s="304"/>
      <c r="G95" s="306"/>
      <c r="H95" s="305"/>
      <c r="I95" s="305"/>
      <c r="J95" s="305"/>
      <c r="K95" s="305"/>
      <c r="L95" s="305"/>
      <c r="M95" s="305"/>
      <c r="N95" s="306"/>
      <c r="O95" s="306"/>
      <c r="P95" s="306"/>
      <c r="Q95" s="306"/>
      <c r="R95" s="306"/>
      <c r="S95" s="306"/>
      <c r="T95" s="306"/>
      <c r="U95" s="306"/>
      <c r="V95" s="306"/>
      <c r="W95" s="306"/>
      <c r="X95" s="306"/>
      <c r="Y95" s="633"/>
    </row>
    <row r="96" spans="1:25" ht="15.75">
      <c r="A96" s="3122" t="s">
        <v>180</v>
      </c>
      <c r="B96" s="3123"/>
      <c r="C96" s="3123"/>
      <c r="D96" s="3123"/>
      <c r="E96" s="3123"/>
      <c r="F96" s="3123"/>
      <c r="G96" s="3123"/>
      <c r="H96" s="3123"/>
      <c r="I96" s="3123"/>
      <c r="J96" s="3123"/>
      <c r="K96" s="3123"/>
      <c r="L96" s="3123"/>
      <c r="M96" s="3123"/>
      <c r="N96" s="3123"/>
      <c r="O96" s="3123"/>
      <c r="P96" s="3123"/>
      <c r="Q96" s="3123"/>
      <c r="R96" s="3123"/>
      <c r="S96" s="3123"/>
      <c r="T96" s="3123"/>
      <c r="U96" s="3123"/>
      <c r="V96" s="3123"/>
      <c r="W96" s="3123"/>
      <c r="X96" s="3123"/>
      <c r="Y96" s="3124"/>
    </row>
    <row r="97" spans="1:25" ht="15.75" customHeight="1" thickBot="1">
      <c r="A97" s="3125" t="s">
        <v>191</v>
      </c>
      <c r="B97" s="3126"/>
      <c r="C97" s="3126"/>
      <c r="D97" s="3126"/>
      <c r="E97" s="3126"/>
      <c r="F97" s="3126"/>
      <c r="G97" s="3126"/>
      <c r="H97" s="3126"/>
      <c r="I97" s="3126"/>
      <c r="J97" s="3126"/>
      <c r="K97" s="3126"/>
      <c r="L97" s="3126"/>
      <c r="M97" s="3127"/>
      <c r="N97" s="3127"/>
      <c r="O97" s="3127"/>
      <c r="P97" s="3127"/>
      <c r="Q97" s="3127"/>
      <c r="R97" s="3127"/>
      <c r="S97" s="3127"/>
      <c r="T97" s="3127"/>
      <c r="U97" s="3127"/>
      <c r="V97" s="3127"/>
      <c r="W97" s="3127"/>
      <c r="X97" s="3127"/>
      <c r="Y97" s="3128"/>
    </row>
    <row r="98" spans="1:25" ht="15.75" customHeight="1" thickBot="1">
      <c r="A98" s="998">
        <v>1</v>
      </c>
      <c r="B98" s="999" t="s">
        <v>311</v>
      </c>
      <c r="C98" s="1000"/>
      <c r="D98" s="1001">
        <v>4</v>
      </c>
      <c r="E98" s="1001"/>
      <c r="F98" s="1002"/>
      <c r="G98" s="1003">
        <v>1</v>
      </c>
      <c r="H98" s="263">
        <f>G98*30</f>
        <v>30</v>
      </c>
      <c r="I98" s="264">
        <f>J98+K98+L98</f>
        <v>14</v>
      </c>
      <c r="J98" s="1015">
        <v>10</v>
      </c>
      <c r="K98" s="1015"/>
      <c r="L98" s="1016">
        <v>4</v>
      </c>
      <c r="M98" s="270">
        <f>H98-I98</f>
        <v>16</v>
      </c>
      <c r="N98" s="1026"/>
      <c r="O98" s="1026"/>
      <c r="P98" s="1026"/>
      <c r="Q98" s="1017">
        <v>1</v>
      </c>
      <c r="R98" s="1017"/>
      <c r="S98" s="1017"/>
      <c r="T98" s="1017"/>
      <c r="U98" s="1017"/>
      <c r="V98" s="1017"/>
      <c r="W98" s="1026"/>
      <c r="X98" s="1026"/>
      <c r="Y98" s="1026"/>
    </row>
    <row r="99" spans="1:25" ht="15.75" customHeight="1" thickBot="1">
      <c r="A99" s="1004">
        <v>2</v>
      </c>
      <c r="B99" s="999" t="s">
        <v>312</v>
      </c>
      <c r="C99" s="1000"/>
      <c r="D99" s="1001">
        <v>5</v>
      </c>
      <c r="E99" s="1001"/>
      <c r="F99" s="1002"/>
      <c r="G99" s="1003">
        <v>1.5</v>
      </c>
      <c r="H99" s="263">
        <f>G99*30</f>
        <v>45</v>
      </c>
      <c r="I99" s="264">
        <f>J99+K99+L99</f>
        <v>16</v>
      </c>
      <c r="J99" s="1015">
        <v>16</v>
      </c>
      <c r="K99" s="1015"/>
      <c r="L99" s="1016"/>
      <c r="M99" s="270">
        <f>H99-I99</f>
        <v>29</v>
      </c>
      <c r="N99" s="1026"/>
      <c r="O99" s="1026"/>
      <c r="P99" s="1026"/>
      <c r="Q99" s="1017"/>
      <c r="R99" s="1017">
        <v>2</v>
      </c>
      <c r="S99" s="1017"/>
      <c r="T99" s="1017"/>
      <c r="U99" s="1017"/>
      <c r="V99" s="1017"/>
      <c r="W99" s="1026"/>
      <c r="X99" s="1026"/>
      <c r="Y99" s="1026"/>
    </row>
    <row r="100" spans="1:25" ht="15.75" customHeight="1" thickBot="1">
      <c r="A100" s="1004">
        <v>3</v>
      </c>
      <c r="B100" s="999" t="s">
        <v>313</v>
      </c>
      <c r="C100" s="1005"/>
      <c r="D100" s="1006">
        <v>6.6</v>
      </c>
      <c r="E100" s="1006"/>
      <c r="F100" s="1007"/>
      <c r="G100" s="1008">
        <v>2</v>
      </c>
      <c r="H100" s="263">
        <f>G100*30</f>
        <v>60</v>
      </c>
      <c r="I100" s="264">
        <f>J100+K100+L100</f>
        <v>24</v>
      </c>
      <c r="J100" s="1017">
        <v>24</v>
      </c>
      <c r="K100" s="1017"/>
      <c r="L100" s="1018"/>
      <c r="M100" s="270">
        <f>H100-I100</f>
        <v>36</v>
      </c>
      <c r="N100" s="1026"/>
      <c r="O100" s="1026"/>
      <c r="P100" s="1026"/>
      <c r="Q100" s="1017"/>
      <c r="R100" s="1017"/>
      <c r="S100" s="1017">
        <v>3</v>
      </c>
      <c r="T100" s="1017"/>
      <c r="U100" s="1017"/>
      <c r="V100" s="1017"/>
      <c r="W100" s="1026"/>
      <c r="X100" s="1026"/>
      <c r="Y100" s="1026"/>
    </row>
    <row r="101" spans="1:25" ht="15.75" customHeight="1" thickBot="1">
      <c r="A101" s="1004">
        <v>4</v>
      </c>
      <c r="B101" s="999" t="s">
        <v>314</v>
      </c>
      <c r="C101" s="1005"/>
      <c r="D101" s="1006">
        <v>7.7</v>
      </c>
      <c r="E101" s="1006"/>
      <c r="F101" s="1007"/>
      <c r="G101" s="1008">
        <v>3</v>
      </c>
      <c r="H101" s="263">
        <f>G101*30</f>
        <v>90</v>
      </c>
      <c r="I101" s="264">
        <f>J101+K101+L101</f>
        <v>40</v>
      </c>
      <c r="J101" s="1017">
        <v>28</v>
      </c>
      <c r="K101" s="1017"/>
      <c r="L101" s="1018">
        <v>12</v>
      </c>
      <c r="M101" s="270">
        <f>H101-I101</f>
        <v>50</v>
      </c>
      <c r="N101" s="1026"/>
      <c r="O101" s="1026"/>
      <c r="P101" s="1026"/>
      <c r="Q101" s="1017"/>
      <c r="R101" s="1017"/>
      <c r="S101" s="1017"/>
      <c r="T101" s="1017">
        <v>3</v>
      </c>
      <c r="U101" s="1017"/>
      <c r="V101" s="1017"/>
      <c r="W101" s="1026"/>
      <c r="X101" s="1026"/>
      <c r="Y101" s="1026"/>
    </row>
    <row r="102" spans="1:25" ht="15.75" customHeight="1" thickBot="1">
      <c r="A102" s="1009">
        <v>5</v>
      </c>
      <c r="B102" s="1010" t="s">
        <v>315</v>
      </c>
      <c r="C102" s="1011"/>
      <c r="D102" s="1012">
        <v>8</v>
      </c>
      <c r="E102" s="1012"/>
      <c r="F102" s="1013"/>
      <c r="G102" s="1014">
        <v>1.5</v>
      </c>
      <c r="H102" s="263">
        <f>G102*30</f>
        <v>45</v>
      </c>
      <c r="I102" s="264">
        <f>J102+K102+L102</f>
        <v>16</v>
      </c>
      <c r="J102" s="1019">
        <v>16</v>
      </c>
      <c r="K102" s="1019"/>
      <c r="L102" s="1020"/>
      <c r="M102" s="270">
        <f>H102-I102</f>
        <v>29</v>
      </c>
      <c r="N102" s="1026"/>
      <c r="O102" s="1026"/>
      <c r="P102" s="1026"/>
      <c r="Q102" s="1017"/>
      <c r="R102" s="1017"/>
      <c r="S102" s="1017"/>
      <c r="T102" s="1017"/>
      <c r="U102" s="1017">
        <v>2</v>
      </c>
      <c r="V102" s="1017"/>
      <c r="W102" s="1026"/>
      <c r="X102" s="1026"/>
      <c r="Y102" s="1026"/>
    </row>
    <row r="103" spans="1:25" s="364" customFormat="1" ht="22.5" customHeight="1" thickBot="1">
      <c r="A103" s="3102" t="s">
        <v>316</v>
      </c>
      <c r="B103" s="3103"/>
      <c r="C103" s="3103"/>
      <c r="D103" s="3103"/>
      <c r="E103" s="3103"/>
      <c r="F103" s="3103"/>
      <c r="G103" s="1021">
        <f>SUM(G98:G102)</f>
        <v>9</v>
      </c>
      <c r="H103" s="1021">
        <f aca="true" t="shared" si="29" ref="H103:M103">SUM(H98:H102)</f>
        <v>270</v>
      </c>
      <c r="I103" s="1021">
        <f t="shared" si="29"/>
        <v>110</v>
      </c>
      <c r="J103" s="1021">
        <f t="shared" si="29"/>
        <v>94</v>
      </c>
      <c r="K103" s="1021">
        <f t="shared" si="29"/>
        <v>0</v>
      </c>
      <c r="L103" s="1021">
        <f t="shared" si="29"/>
        <v>16</v>
      </c>
      <c r="M103" s="1027">
        <f t="shared" si="29"/>
        <v>160</v>
      </c>
      <c r="N103" s="1027"/>
      <c r="O103" s="1027"/>
      <c r="P103" s="1027"/>
      <c r="Q103" s="1027">
        <f>SUM(Q98:Q102)</f>
        <v>1</v>
      </c>
      <c r="R103" s="1027">
        <f>SUM(R98:R102)</f>
        <v>2</v>
      </c>
      <c r="S103" s="1027">
        <f>SUM(S98:S102)</f>
        <v>3</v>
      </c>
      <c r="T103" s="1027">
        <f>SUM(T98:T102)</f>
        <v>3</v>
      </c>
      <c r="U103" s="1027">
        <f>SUM(U98:U102)</f>
        <v>2</v>
      </c>
      <c r="V103" s="1027"/>
      <c r="W103" s="1027"/>
      <c r="X103" s="1027"/>
      <c r="Y103" s="1027"/>
    </row>
    <row r="104" spans="1:25" ht="16.5" thickBot="1">
      <c r="A104" s="103" t="s">
        <v>181</v>
      </c>
      <c r="B104" s="164" t="s">
        <v>56</v>
      </c>
      <c r="C104" s="257"/>
      <c r="D104" s="223">
        <v>4</v>
      </c>
      <c r="E104" s="223"/>
      <c r="F104" s="262"/>
      <c r="G104" s="263">
        <v>1</v>
      </c>
      <c r="H104" s="263">
        <f>G104*30</f>
        <v>30</v>
      </c>
      <c r="I104" s="264">
        <f>J104+K104+L104</f>
        <v>14</v>
      </c>
      <c r="J104" s="265">
        <v>10</v>
      </c>
      <c r="K104" s="265">
        <v>0</v>
      </c>
      <c r="L104" s="265">
        <v>4</v>
      </c>
      <c r="M104" s="1022">
        <f>H104-I104</f>
        <v>16</v>
      </c>
      <c r="N104" s="1023"/>
      <c r="O104" s="130"/>
      <c r="P104" s="148"/>
      <c r="Q104" s="269">
        <v>1</v>
      </c>
      <c r="R104" s="1024"/>
      <c r="S104" s="1022"/>
      <c r="T104" s="1025"/>
      <c r="U104" s="1024"/>
      <c r="V104" s="1022"/>
      <c r="W104" s="415"/>
      <c r="X104" s="347"/>
      <c r="Y104" s="416"/>
    </row>
    <row r="105" spans="1:25" ht="16.5" customHeight="1" thickBot="1">
      <c r="A105" s="115" t="s">
        <v>182</v>
      </c>
      <c r="B105" s="1028" t="s">
        <v>317</v>
      </c>
      <c r="C105" s="1043"/>
      <c r="D105" s="1044">
        <v>8</v>
      </c>
      <c r="E105" s="1045"/>
      <c r="F105" s="1046"/>
      <c r="G105" s="1047">
        <v>1.5</v>
      </c>
      <c r="H105" s="1034">
        <v>45</v>
      </c>
      <c r="I105" s="1034">
        <v>16</v>
      </c>
      <c r="J105" s="1044">
        <v>16</v>
      </c>
      <c r="K105" s="1044"/>
      <c r="L105" s="1044"/>
      <c r="M105" s="1045">
        <v>29</v>
      </c>
      <c r="N105" s="1048"/>
      <c r="O105" s="1043"/>
      <c r="P105" s="1049"/>
      <c r="Q105" s="1047"/>
      <c r="R105" s="1044"/>
      <c r="S105" s="1050"/>
      <c r="T105" s="1050"/>
      <c r="U105" s="1044">
        <v>2</v>
      </c>
      <c r="V105" s="1044"/>
      <c r="W105" s="271"/>
      <c r="X105" s="272"/>
      <c r="Y105" s="273"/>
    </row>
    <row r="106" spans="1:25" ht="16.5" thickBot="1">
      <c r="A106" s="115" t="s">
        <v>183</v>
      </c>
      <c r="B106" s="1029" t="s">
        <v>60</v>
      </c>
      <c r="C106" s="1041"/>
      <c r="D106" s="1034">
        <v>5</v>
      </c>
      <c r="E106" s="1035"/>
      <c r="F106" s="1051"/>
      <c r="G106" s="1037">
        <v>1.5</v>
      </c>
      <c r="H106" s="1034">
        <v>45</v>
      </c>
      <c r="I106" s="1034">
        <v>16</v>
      </c>
      <c r="J106" s="1034">
        <v>16</v>
      </c>
      <c r="K106" s="1034"/>
      <c r="L106" s="1034"/>
      <c r="M106" s="1035">
        <v>29</v>
      </c>
      <c r="N106" s="1052"/>
      <c r="O106" s="1041"/>
      <c r="P106" s="1053"/>
      <c r="Q106" s="1037"/>
      <c r="R106" s="1034">
        <v>2</v>
      </c>
      <c r="S106" s="1034"/>
      <c r="T106" s="1034"/>
      <c r="U106" s="1034"/>
      <c r="V106" s="1034"/>
      <c r="W106" s="271"/>
      <c r="X106" s="272"/>
      <c r="Y106" s="273"/>
    </row>
    <row r="107" spans="1:25" ht="16.5" thickBot="1">
      <c r="A107" s="115" t="s">
        <v>184</v>
      </c>
      <c r="B107" s="1030" t="s">
        <v>49</v>
      </c>
      <c r="C107" s="1041"/>
      <c r="D107" s="1034"/>
      <c r="E107" s="1035"/>
      <c r="F107" s="1051"/>
      <c r="G107" s="1054">
        <v>6.5</v>
      </c>
      <c r="H107" s="1055">
        <v>195</v>
      </c>
      <c r="I107" s="1055">
        <v>78</v>
      </c>
      <c r="J107" s="1055"/>
      <c r="K107" s="1055"/>
      <c r="L107" s="1055">
        <v>78</v>
      </c>
      <c r="M107" s="1055">
        <v>117</v>
      </c>
      <c r="N107" s="1041"/>
      <c r="O107" s="1041"/>
      <c r="P107" s="1053"/>
      <c r="Q107" s="1037"/>
      <c r="R107" s="1034"/>
      <c r="S107" s="1034"/>
      <c r="T107" s="1034"/>
      <c r="U107" s="1034"/>
      <c r="V107" s="1041"/>
      <c r="W107" s="271"/>
      <c r="X107" s="272"/>
      <c r="Y107" s="273"/>
    </row>
    <row r="108" spans="1:25" ht="16.5" thickBot="1">
      <c r="A108" s="115" t="s">
        <v>318</v>
      </c>
      <c r="B108" s="1031" t="s">
        <v>49</v>
      </c>
      <c r="C108" s="1041"/>
      <c r="D108" s="1034"/>
      <c r="E108" s="1035"/>
      <c r="F108" s="1051"/>
      <c r="G108" s="1037">
        <v>1</v>
      </c>
      <c r="H108" s="1034">
        <v>30</v>
      </c>
      <c r="I108" s="1034">
        <v>14</v>
      </c>
      <c r="J108" s="1034"/>
      <c r="K108" s="1034"/>
      <c r="L108" s="1034">
        <v>14</v>
      </c>
      <c r="M108" s="1035">
        <v>16</v>
      </c>
      <c r="N108" s="1052"/>
      <c r="O108" s="1041"/>
      <c r="P108" s="1053"/>
      <c r="Q108" s="1037">
        <v>1</v>
      </c>
      <c r="R108" s="1034"/>
      <c r="S108" s="1034"/>
      <c r="T108" s="1034"/>
      <c r="U108" s="1034"/>
      <c r="V108" s="1034"/>
      <c r="W108" s="271"/>
      <c r="X108" s="272"/>
      <c r="Y108" s="273"/>
    </row>
    <row r="109" spans="1:25" ht="16.5" thickBot="1">
      <c r="A109" s="115" t="s">
        <v>319</v>
      </c>
      <c r="B109" s="1031" t="s">
        <v>49</v>
      </c>
      <c r="C109" s="1041"/>
      <c r="D109" s="1034"/>
      <c r="E109" s="1035"/>
      <c r="F109" s="1051"/>
      <c r="G109" s="1037">
        <v>1.5</v>
      </c>
      <c r="H109" s="1034">
        <v>45</v>
      </c>
      <c r="I109" s="1034">
        <v>16</v>
      </c>
      <c r="J109" s="1034"/>
      <c r="K109" s="1034"/>
      <c r="L109" s="1034">
        <v>16</v>
      </c>
      <c r="M109" s="1035">
        <v>29</v>
      </c>
      <c r="N109" s="1052"/>
      <c r="O109" s="1041"/>
      <c r="P109" s="1053"/>
      <c r="Q109" s="1037"/>
      <c r="R109" s="1034">
        <v>2</v>
      </c>
      <c r="S109" s="1034"/>
      <c r="T109" s="1034"/>
      <c r="U109" s="1034"/>
      <c r="V109" s="1034"/>
      <c r="W109" s="271"/>
      <c r="X109" s="272"/>
      <c r="Y109" s="273"/>
    </row>
    <row r="110" spans="1:25" ht="16.5" thickBot="1">
      <c r="A110" s="115" t="s">
        <v>320</v>
      </c>
      <c r="B110" s="1031" t="s">
        <v>49</v>
      </c>
      <c r="C110" s="1041"/>
      <c r="D110" s="1034">
        <v>6</v>
      </c>
      <c r="E110" s="1035"/>
      <c r="F110" s="1051"/>
      <c r="G110" s="1037">
        <v>1</v>
      </c>
      <c r="H110" s="1034">
        <v>30</v>
      </c>
      <c r="I110" s="1034">
        <v>12</v>
      </c>
      <c r="J110" s="1034"/>
      <c r="K110" s="1034"/>
      <c r="L110" s="1034">
        <v>12</v>
      </c>
      <c r="M110" s="1035">
        <v>18</v>
      </c>
      <c r="N110" s="1052"/>
      <c r="O110" s="1041"/>
      <c r="P110" s="1053"/>
      <c r="Q110" s="1037"/>
      <c r="R110" s="1034"/>
      <c r="S110" s="1034">
        <v>1.5</v>
      </c>
      <c r="T110" s="1034"/>
      <c r="U110" s="1034"/>
      <c r="V110" s="1034"/>
      <c r="W110" s="271"/>
      <c r="X110" s="272"/>
      <c r="Y110" s="273"/>
    </row>
    <row r="111" spans="1:25" ht="16.5" thickBot="1">
      <c r="A111" s="115" t="s">
        <v>321</v>
      </c>
      <c r="B111" s="1031" t="s">
        <v>49</v>
      </c>
      <c r="C111" s="1041"/>
      <c r="D111" s="1034"/>
      <c r="E111" s="1035"/>
      <c r="F111" s="1051"/>
      <c r="G111" s="1037">
        <v>1.5</v>
      </c>
      <c r="H111" s="1034">
        <v>45</v>
      </c>
      <c r="I111" s="1034">
        <v>20</v>
      </c>
      <c r="J111" s="1034"/>
      <c r="K111" s="1034"/>
      <c r="L111" s="1034">
        <v>20</v>
      </c>
      <c r="M111" s="1035">
        <v>25</v>
      </c>
      <c r="N111" s="1052"/>
      <c r="O111" s="1041"/>
      <c r="P111" s="1053"/>
      <c r="Q111" s="1037"/>
      <c r="R111" s="1034"/>
      <c r="S111" s="1034"/>
      <c r="T111" s="1034">
        <v>1.5</v>
      </c>
      <c r="U111" s="1034"/>
      <c r="V111" s="1034"/>
      <c r="W111" s="271"/>
      <c r="X111" s="272"/>
      <c r="Y111" s="273"/>
    </row>
    <row r="112" spans="1:25" ht="16.5" thickBot="1">
      <c r="A112" s="115" t="s">
        <v>322</v>
      </c>
      <c r="B112" s="1031" t="s">
        <v>49</v>
      </c>
      <c r="C112" s="1041"/>
      <c r="D112" s="1034">
        <v>8</v>
      </c>
      <c r="E112" s="1035"/>
      <c r="F112" s="1051"/>
      <c r="G112" s="1037">
        <v>1.5</v>
      </c>
      <c r="H112" s="1034">
        <v>45</v>
      </c>
      <c r="I112" s="1034">
        <v>16</v>
      </c>
      <c r="J112" s="1034"/>
      <c r="K112" s="1034"/>
      <c r="L112" s="1034">
        <v>16</v>
      </c>
      <c r="M112" s="1035">
        <v>29</v>
      </c>
      <c r="N112" s="1052"/>
      <c r="O112" s="1041"/>
      <c r="P112" s="1053"/>
      <c r="Q112" s="1037"/>
      <c r="R112" s="1034"/>
      <c r="S112" s="1034"/>
      <c r="T112" s="1034"/>
      <c r="U112" s="1034">
        <v>2</v>
      </c>
      <c r="V112" s="1034"/>
      <c r="W112" s="271"/>
      <c r="X112" s="272"/>
      <c r="Y112" s="273"/>
    </row>
    <row r="113" spans="1:25" ht="16.5" thickBot="1">
      <c r="A113" s="115" t="s">
        <v>185</v>
      </c>
      <c r="B113" s="1028" t="s">
        <v>61</v>
      </c>
      <c r="C113" s="1033"/>
      <c r="D113" s="1034">
        <v>6</v>
      </c>
      <c r="E113" s="1035"/>
      <c r="F113" s="1036"/>
      <c r="G113" s="1037">
        <v>1</v>
      </c>
      <c r="H113" s="1034">
        <v>30</v>
      </c>
      <c r="I113" s="1034">
        <v>12</v>
      </c>
      <c r="J113" s="1034">
        <v>8</v>
      </c>
      <c r="K113" s="1034"/>
      <c r="L113" s="1034">
        <v>4</v>
      </c>
      <c r="M113" s="1035">
        <v>18</v>
      </c>
      <c r="N113" s="1038"/>
      <c r="O113" s="1033"/>
      <c r="P113" s="1039"/>
      <c r="Q113" s="1037"/>
      <c r="R113" s="1034"/>
      <c r="S113" s="1034">
        <v>1.5</v>
      </c>
      <c r="T113" s="1034"/>
      <c r="U113" s="1034"/>
      <c r="V113" s="1034"/>
      <c r="W113" s="271"/>
      <c r="X113" s="272"/>
      <c r="Y113" s="273"/>
    </row>
    <row r="114" spans="1:25" s="1073" customFormat="1" ht="32.25" thickBot="1">
      <c r="A114" s="1056" t="s">
        <v>186</v>
      </c>
      <c r="B114" s="1057" t="s">
        <v>323</v>
      </c>
      <c r="C114" s="1058"/>
      <c r="D114" s="1059">
        <v>8</v>
      </c>
      <c r="E114" s="1059"/>
      <c r="F114" s="1060"/>
      <c r="G114" s="1061">
        <v>2</v>
      </c>
      <c r="H114" s="1062">
        <f>G114*30</f>
        <v>60</v>
      </c>
      <c r="I114" s="1063">
        <v>27</v>
      </c>
      <c r="J114" s="1064">
        <v>18</v>
      </c>
      <c r="K114" s="1064">
        <v>0</v>
      </c>
      <c r="L114" s="1064">
        <v>9</v>
      </c>
      <c r="M114" s="1065">
        <f>H114-I114</f>
        <v>33</v>
      </c>
      <c r="N114" s="1058"/>
      <c r="O114" s="1059"/>
      <c r="P114" s="1060"/>
      <c r="Q114" s="1066"/>
      <c r="R114" s="1064"/>
      <c r="S114" s="1065"/>
      <c r="T114" s="1067"/>
      <c r="U114" s="1068">
        <v>1.5</v>
      </c>
      <c r="V114" s="1069"/>
      <c r="W114" s="1070"/>
      <c r="X114" s="1071"/>
      <c r="Y114" s="1072"/>
    </row>
    <row r="115" spans="1:25" ht="16.5" thickBot="1">
      <c r="A115" s="115" t="s">
        <v>187</v>
      </c>
      <c r="B115" s="1028" t="s">
        <v>173</v>
      </c>
      <c r="C115" s="1033"/>
      <c r="D115" s="1034">
        <v>7</v>
      </c>
      <c r="E115" s="1035"/>
      <c r="F115" s="1040"/>
      <c r="G115" s="1037">
        <v>1.5</v>
      </c>
      <c r="H115" s="1034">
        <v>45</v>
      </c>
      <c r="I115" s="1034">
        <v>20</v>
      </c>
      <c r="J115" s="1034">
        <v>14</v>
      </c>
      <c r="K115" s="1034"/>
      <c r="L115" s="1034">
        <v>6</v>
      </c>
      <c r="M115" s="1035">
        <v>25</v>
      </c>
      <c r="N115" s="1038"/>
      <c r="O115" s="1033"/>
      <c r="P115" s="1039"/>
      <c r="Q115" s="1037"/>
      <c r="R115" s="1034"/>
      <c r="S115" s="1034"/>
      <c r="T115" s="1034">
        <v>1.5</v>
      </c>
      <c r="U115" s="1034"/>
      <c r="V115" s="1034"/>
      <c r="W115" s="271"/>
      <c r="X115" s="272"/>
      <c r="Y115" s="273"/>
    </row>
    <row r="116" spans="1:25" ht="16.5" thickBot="1">
      <c r="A116" s="115" t="s">
        <v>188</v>
      </c>
      <c r="B116" s="1032" t="s">
        <v>32</v>
      </c>
      <c r="C116" s="1033"/>
      <c r="D116" s="1034">
        <v>7</v>
      </c>
      <c r="E116" s="1035"/>
      <c r="F116" s="1040"/>
      <c r="G116" s="1037">
        <v>1.5</v>
      </c>
      <c r="H116" s="1034">
        <v>45</v>
      </c>
      <c r="I116" s="1034">
        <v>20</v>
      </c>
      <c r="J116" s="1034">
        <v>14</v>
      </c>
      <c r="K116" s="1034"/>
      <c r="L116" s="1034">
        <v>6</v>
      </c>
      <c r="M116" s="1035">
        <v>25</v>
      </c>
      <c r="N116" s="1038"/>
      <c r="O116" s="1033"/>
      <c r="P116" s="1039"/>
      <c r="Q116" s="1037"/>
      <c r="R116" s="1034"/>
      <c r="S116" s="1034"/>
      <c r="T116" s="1034">
        <v>1.5</v>
      </c>
      <c r="U116" s="1034"/>
      <c r="V116" s="1034"/>
      <c r="W116" s="271"/>
      <c r="X116" s="272"/>
      <c r="Y116" s="273"/>
    </row>
    <row r="117" spans="1:25" ht="16.5" thickBot="1">
      <c r="A117" s="115" t="s">
        <v>189</v>
      </c>
      <c r="B117" s="1032" t="s">
        <v>58</v>
      </c>
      <c r="C117" s="1033"/>
      <c r="D117" s="1034">
        <v>7</v>
      </c>
      <c r="E117" s="1035"/>
      <c r="F117" s="1040"/>
      <c r="G117" s="1037">
        <v>1.5</v>
      </c>
      <c r="H117" s="1034">
        <v>45</v>
      </c>
      <c r="I117" s="1034">
        <v>20</v>
      </c>
      <c r="J117" s="1034">
        <v>14</v>
      </c>
      <c r="K117" s="1034"/>
      <c r="L117" s="1034">
        <v>6</v>
      </c>
      <c r="M117" s="1035">
        <v>25</v>
      </c>
      <c r="N117" s="1038"/>
      <c r="O117" s="1033"/>
      <c r="P117" s="1039"/>
      <c r="Q117" s="1037"/>
      <c r="R117" s="1034"/>
      <c r="S117" s="1034"/>
      <c r="T117" s="1034">
        <v>1.5</v>
      </c>
      <c r="U117" s="1041"/>
      <c r="V117" s="1041"/>
      <c r="W117" s="271"/>
      <c r="X117" s="272"/>
      <c r="Y117" s="273"/>
    </row>
    <row r="118" spans="1:25" ht="16.5" thickBot="1">
      <c r="A118" s="115" t="s">
        <v>190</v>
      </c>
      <c r="B118" s="1032" t="s">
        <v>81</v>
      </c>
      <c r="C118" s="1033"/>
      <c r="D118" s="1034">
        <v>6</v>
      </c>
      <c r="E118" s="1035"/>
      <c r="F118" s="1042"/>
      <c r="G118" s="1037">
        <v>1</v>
      </c>
      <c r="H118" s="1034">
        <v>30</v>
      </c>
      <c r="I118" s="1034">
        <v>12</v>
      </c>
      <c r="J118" s="1034">
        <v>8</v>
      </c>
      <c r="K118" s="1034"/>
      <c r="L118" s="1034">
        <v>4</v>
      </c>
      <c r="M118" s="1035">
        <v>18</v>
      </c>
      <c r="N118" s="1038"/>
      <c r="O118" s="1033"/>
      <c r="P118" s="1039"/>
      <c r="Q118" s="1037"/>
      <c r="R118" s="1034"/>
      <c r="S118" s="1034">
        <v>1.5</v>
      </c>
      <c r="T118" s="1034"/>
      <c r="U118" s="1034"/>
      <c r="V118" s="1034"/>
      <c r="W118" s="271"/>
      <c r="X118" s="272"/>
      <c r="Y118" s="273"/>
    </row>
    <row r="119" spans="1:25" ht="21.75" customHeight="1" thickBot="1">
      <c r="A119" s="3104" t="s">
        <v>222</v>
      </c>
      <c r="B119" s="3105"/>
      <c r="C119" s="3105"/>
      <c r="D119" s="3105"/>
      <c r="E119" s="3105"/>
      <c r="F119" s="3105"/>
      <c r="G119" s="3105"/>
      <c r="H119" s="3105"/>
      <c r="I119" s="3105"/>
      <c r="J119" s="3105"/>
      <c r="K119" s="3105"/>
      <c r="L119" s="3105"/>
      <c r="M119" s="3105"/>
      <c r="N119" s="3105"/>
      <c r="O119" s="3105"/>
      <c r="P119" s="3105"/>
      <c r="Q119" s="3105"/>
      <c r="R119" s="3105"/>
      <c r="S119" s="3105"/>
      <c r="T119" s="3105"/>
      <c r="U119" s="3105"/>
      <c r="V119" s="3105"/>
      <c r="W119" s="3105"/>
      <c r="X119" s="3105"/>
      <c r="Y119" s="3106"/>
    </row>
    <row r="120" spans="1:25" ht="15.75" customHeight="1" thickBot="1">
      <c r="A120" s="3107" t="s">
        <v>309</v>
      </c>
      <c r="B120" s="3108"/>
      <c r="C120" s="3108"/>
      <c r="D120" s="3108"/>
      <c r="E120" s="3108"/>
      <c r="F120" s="3108"/>
      <c r="G120" s="3108"/>
      <c r="H120" s="3108"/>
      <c r="I120" s="3108"/>
      <c r="J120" s="3108"/>
      <c r="K120" s="3108"/>
      <c r="L120" s="3108"/>
      <c r="M120" s="3108"/>
      <c r="N120" s="3108"/>
      <c r="O120" s="3108"/>
      <c r="P120" s="3108"/>
      <c r="Q120" s="3108"/>
      <c r="R120" s="3108"/>
      <c r="S120" s="3108"/>
      <c r="T120" s="3108"/>
      <c r="U120" s="3108"/>
      <c r="V120" s="3108"/>
      <c r="W120" s="3108"/>
      <c r="X120" s="3108"/>
      <c r="Y120" s="3109"/>
    </row>
    <row r="121" spans="1:25" ht="32.25" thickBot="1">
      <c r="A121" s="103" t="s">
        <v>258</v>
      </c>
      <c r="B121" s="430" t="s">
        <v>73</v>
      </c>
      <c r="C121" s="437">
        <v>11</v>
      </c>
      <c r="D121" s="389"/>
      <c r="E121" s="389"/>
      <c r="F121" s="444"/>
      <c r="G121" s="280">
        <v>5</v>
      </c>
      <c r="H121" s="397">
        <f>G121*30</f>
        <v>150</v>
      </c>
      <c r="I121" s="223">
        <f>J121+K121+L121</f>
        <v>54</v>
      </c>
      <c r="J121" s="258">
        <v>36</v>
      </c>
      <c r="K121" s="258"/>
      <c r="L121" s="258">
        <v>18</v>
      </c>
      <c r="M121" s="426">
        <f>H121-I121</f>
        <v>96</v>
      </c>
      <c r="N121" s="172"/>
      <c r="O121" s="170"/>
      <c r="P121" s="173"/>
      <c r="Q121" s="172"/>
      <c r="R121" s="170"/>
      <c r="S121" s="173"/>
      <c r="T121" s="172"/>
      <c r="U121" s="170"/>
      <c r="V121" s="173"/>
      <c r="W121" s="169"/>
      <c r="X121" s="170">
        <f>I121/X7</f>
        <v>6</v>
      </c>
      <c r="Y121" s="173"/>
    </row>
    <row r="122" spans="1:25" s="698" customFormat="1" ht="15.75">
      <c r="A122" s="788" t="s">
        <v>259</v>
      </c>
      <c r="B122" s="850" t="s">
        <v>33</v>
      </c>
      <c r="C122" s="851"/>
      <c r="D122" s="852"/>
      <c r="E122" s="852"/>
      <c r="F122" s="853"/>
      <c r="G122" s="854">
        <f>G123+G124</f>
        <v>8</v>
      </c>
      <c r="H122" s="855">
        <f aca="true" t="shared" si="30" ref="H122:M122">H123+H124</f>
        <v>240</v>
      </c>
      <c r="I122" s="795">
        <f t="shared" si="30"/>
        <v>126</v>
      </c>
      <c r="J122" s="795">
        <f t="shared" si="30"/>
        <v>60</v>
      </c>
      <c r="K122" s="795"/>
      <c r="L122" s="795">
        <f t="shared" si="30"/>
        <v>66</v>
      </c>
      <c r="M122" s="856">
        <f t="shared" si="30"/>
        <v>114</v>
      </c>
      <c r="N122" s="800"/>
      <c r="O122" s="798"/>
      <c r="P122" s="801"/>
      <c r="Q122" s="797"/>
      <c r="R122" s="798"/>
      <c r="S122" s="799"/>
      <c r="T122" s="800"/>
      <c r="U122" s="798"/>
      <c r="V122" s="801"/>
      <c r="W122" s="800"/>
      <c r="X122" s="798"/>
      <c r="Y122" s="801"/>
    </row>
    <row r="123" spans="1:25" s="698" customFormat="1" ht="15.75">
      <c r="A123" s="734" t="s">
        <v>260</v>
      </c>
      <c r="B123" s="857" t="s">
        <v>33</v>
      </c>
      <c r="C123" s="858">
        <v>4</v>
      </c>
      <c r="D123" s="752"/>
      <c r="E123" s="752"/>
      <c r="F123" s="859"/>
      <c r="G123" s="860">
        <v>6</v>
      </c>
      <c r="H123" s="861">
        <f aca="true" t="shared" si="31" ref="H123:H130">G123*30</f>
        <v>180</v>
      </c>
      <c r="I123" s="741">
        <f>J123+K123+L123</f>
        <v>90</v>
      </c>
      <c r="J123" s="742">
        <v>60</v>
      </c>
      <c r="K123" s="737"/>
      <c r="L123" s="737">
        <v>30</v>
      </c>
      <c r="M123" s="842">
        <f aca="true" t="shared" si="32" ref="M123:M130">H123-I123</f>
        <v>90</v>
      </c>
      <c r="N123" s="747"/>
      <c r="O123" s="745"/>
      <c r="P123" s="748"/>
      <c r="Q123" s="840">
        <f>I123/Q7</f>
        <v>6</v>
      </c>
      <c r="R123" s="745"/>
      <c r="S123" s="746"/>
      <c r="T123" s="747"/>
      <c r="U123" s="745"/>
      <c r="V123" s="748"/>
      <c r="W123" s="747"/>
      <c r="X123" s="745"/>
      <c r="Y123" s="748"/>
    </row>
    <row r="124" spans="1:25" s="698" customFormat="1" ht="31.5">
      <c r="A124" s="734" t="s">
        <v>261</v>
      </c>
      <c r="B124" s="862" t="s">
        <v>42</v>
      </c>
      <c r="C124" s="863"/>
      <c r="D124" s="864"/>
      <c r="E124" s="865"/>
      <c r="F124" s="866"/>
      <c r="G124" s="867">
        <v>2</v>
      </c>
      <c r="H124" s="868">
        <f t="shared" si="31"/>
        <v>60</v>
      </c>
      <c r="I124" s="869">
        <f>J124+K124+L124</f>
        <v>36</v>
      </c>
      <c r="J124" s="870"/>
      <c r="K124" s="871"/>
      <c r="L124" s="872">
        <v>36</v>
      </c>
      <c r="M124" s="873">
        <f t="shared" si="32"/>
        <v>24</v>
      </c>
      <c r="N124" s="785"/>
      <c r="O124" s="783"/>
      <c r="P124" s="786"/>
      <c r="Q124" s="782"/>
      <c r="R124" s="783"/>
      <c r="S124" s="784"/>
      <c r="T124" s="785"/>
      <c r="U124" s="783"/>
      <c r="V124" s="786"/>
      <c r="W124" s="785"/>
      <c r="X124" s="783"/>
      <c r="Y124" s="786"/>
    </row>
    <row r="125" spans="1:25" s="698" customFormat="1" ht="15.75">
      <c r="A125" s="734" t="s">
        <v>262</v>
      </c>
      <c r="B125" s="874" t="s">
        <v>42</v>
      </c>
      <c r="C125" s="858"/>
      <c r="D125" s="752"/>
      <c r="E125" s="875"/>
      <c r="F125" s="859"/>
      <c r="G125" s="876">
        <v>1</v>
      </c>
      <c r="H125" s="877">
        <f t="shared" si="31"/>
        <v>30</v>
      </c>
      <c r="I125" s="878">
        <f>SUM(J125:L125)</f>
        <v>18</v>
      </c>
      <c r="J125" s="879"/>
      <c r="K125" s="875"/>
      <c r="L125" s="875">
        <v>18</v>
      </c>
      <c r="M125" s="880">
        <f t="shared" si="32"/>
        <v>12</v>
      </c>
      <c r="N125" s="881"/>
      <c r="O125" s="882"/>
      <c r="P125" s="883"/>
      <c r="Q125" s="884"/>
      <c r="R125" s="882">
        <v>2</v>
      </c>
      <c r="S125" s="885"/>
      <c r="T125" s="747"/>
      <c r="U125" s="745"/>
      <c r="V125" s="748"/>
      <c r="W125" s="747"/>
      <c r="X125" s="745"/>
      <c r="Y125" s="748"/>
    </row>
    <row r="126" spans="1:25" s="698" customFormat="1" ht="16.5" thickBot="1">
      <c r="A126" s="700" t="s">
        <v>263</v>
      </c>
      <c r="B126" s="886" t="s">
        <v>42</v>
      </c>
      <c r="C126" s="887"/>
      <c r="D126" s="888"/>
      <c r="E126" s="889"/>
      <c r="F126" s="890">
        <v>6</v>
      </c>
      <c r="G126" s="891">
        <v>1</v>
      </c>
      <c r="H126" s="892">
        <f t="shared" si="31"/>
        <v>30</v>
      </c>
      <c r="I126" s="893">
        <f>SUM(J126:L126)</f>
        <v>18</v>
      </c>
      <c r="J126" s="894"/>
      <c r="K126" s="889"/>
      <c r="L126" s="889">
        <v>18</v>
      </c>
      <c r="M126" s="895">
        <f t="shared" si="32"/>
        <v>12</v>
      </c>
      <c r="N126" s="896"/>
      <c r="O126" s="897"/>
      <c r="P126" s="898"/>
      <c r="Q126" s="899"/>
      <c r="R126" s="897"/>
      <c r="S126" s="900">
        <v>2</v>
      </c>
      <c r="T126" s="714"/>
      <c r="U126" s="712"/>
      <c r="V126" s="715"/>
      <c r="W126" s="714"/>
      <c r="X126" s="712"/>
      <c r="Y126" s="715"/>
    </row>
    <row r="127" spans="1:25" s="698" customFormat="1" ht="15.75">
      <c r="A127" s="717" t="s">
        <v>264</v>
      </c>
      <c r="B127" s="718" t="s">
        <v>302</v>
      </c>
      <c r="C127" s="723"/>
      <c r="D127" s="726">
        <v>6</v>
      </c>
      <c r="E127" s="726"/>
      <c r="F127" s="901"/>
      <c r="G127" s="902">
        <v>2</v>
      </c>
      <c r="H127" s="903">
        <f>G127*30</f>
        <v>60</v>
      </c>
      <c r="I127" s="904">
        <f>J127+L127</f>
        <v>30</v>
      </c>
      <c r="J127" s="904">
        <v>20</v>
      </c>
      <c r="K127" s="904"/>
      <c r="L127" s="904">
        <v>10</v>
      </c>
      <c r="M127" s="905">
        <f>H127-I127</f>
        <v>30</v>
      </c>
      <c r="N127" s="906"/>
      <c r="O127" s="904"/>
      <c r="P127" s="907"/>
      <c r="Q127" s="908"/>
      <c r="R127" s="904"/>
      <c r="S127" s="905">
        <v>3</v>
      </c>
      <c r="T127" s="909"/>
      <c r="U127" s="910"/>
      <c r="V127" s="911"/>
      <c r="W127" s="723"/>
      <c r="X127" s="912"/>
      <c r="Y127" s="913"/>
    </row>
    <row r="128" spans="1:25" s="698" customFormat="1" ht="15.75">
      <c r="A128" s="734" t="s">
        <v>265</v>
      </c>
      <c r="B128" s="914" t="s">
        <v>40</v>
      </c>
      <c r="C128" s="915">
        <v>6</v>
      </c>
      <c r="D128" s="916"/>
      <c r="E128" s="916"/>
      <c r="F128" s="917"/>
      <c r="G128" s="918">
        <v>3</v>
      </c>
      <c r="H128" s="919">
        <f t="shared" si="31"/>
        <v>90</v>
      </c>
      <c r="I128" s="920">
        <v>36</v>
      </c>
      <c r="J128" s="921">
        <v>27</v>
      </c>
      <c r="K128" s="922"/>
      <c r="L128" s="922">
        <v>9</v>
      </c>
      <c r="M128" s="923">
        <f t="shared" si="32"/>
        <v>54</v>
      </c>
      <c r="N128" s="924"/>
      <c r="O128" s="925"/>
      <c r="P128" s="926"/>
      <c r="Q128" s="927"/>
      <c r="R128" s="925"/>
      <c r="S128" s="928">
        <f>I128/S7</f>
        <v>4</v>
      </c>
      <c r="T128" s="731"/>
      <c r="U128" s="729"/>
      <c r="V128" s="732"/>
      <c r="W128" s="731"/>
      <c r="X128" s="729"/>
      <c r="Y128" s="732"/>
    </row>
    <row r="129" spans="1:25" s="698" customFormat="1" ht="15.75">
      <c r="A129" s="929" t="s">
        <v>266</v>
      </c>
      <c r="B129" s="930" t="s">
        <v>50</v>
      </c>
      <c r="C129" s="931">
        <v>8</v>
      </c>
      <c r="D129" s="932"/>
      <c r="E129" s="932"/>
      <c r="F129" s="933"/>
      <c r="G129" s="934">
        <v>5</v>
      </c>
      <c r="H129" s="935">
        <f t="shared" si="31"/>
        <v>150</v>
      </c>
      <c r="I129" s="936">
        <f>J129+K129+L129</f>
        <v>72</v>
      </c>
      <c r="J129" s="932">
        <v>45</v>
      </c>
      <c r="K129" s="932"/>
      <c r="L129" s="932">
        <v>27</v>
      </c>
      <c r="M129" s="937">
        <f t="shared" si="32"/>
        <v>78</v>
      </c>
      <c r="N129" s="938"/>
      <c r="O129" s="939"/>
      <c r="P129" s="940"/>
      <c r="Q129" s="941"/>
      <c r="R129" s="939"/>
      <c r="S129" s="942"/>
      <c r="T129" s="785"/>
      <c r="U129" s="783">
        <f>I129/U7</f>
        <v>8</v>
      </c>
      <c r="V129" s="786"/>
      <c r="W129" s="785"/>
      <c r="X129" s="783"/>
      <c r="Y129" s="786"/>
    </row>
    <row r="130" spans="1:25" s="364" customFormat="1" ht="16.5" thickBot="1">
      <c r="A130" s="637" t="s">
        <v>267</v>
      </c>
      <c r="B130" s="638" t="s">
        <v>54</v>
      </c>
      <c r="C130" s="639">
        <v>10</v>
      </c>
      <c r="D130" s="640"/>
      <c r="E130" s="640"/>
      <c r="F130" s="641"/>
      <c r="G130" s="673">
        <v>9</v>
      </c>
      <c r="H130" s="639">
        <f t="shared" si="31"/>
        <v>270</v>
      </c>
      <c r="I130" s="674">
        <f>J130+K130+L130</f>
        <v>90</v>
      </c>
      <c r="J130" s="640">
        <v>60</v>
      </c>
      <c r="K130" s="640"/>
      <c r="L130" s="640">
        <v>30</v>
      </c>
      <c r="M130" s="641">
        <f t="shared" si="32"/>
        <v>180</v>
      </c>
      <c r="N130" s="675"/>
      <c r="O130" s="676"/>
      <c r="P130" s="677"/>
      <c r="Q130" s="675"/>
      <c r="R130" s="676"/>
      <c r="S130" s="677"/>
      <c r="T130" s="642"/>
      <c r="U130" s="643"/>
      <c r="V130" s="644"/>
      <c r="W130" s="645">
        <f>I130/W7</f>
        <v>6</v>
      </c>
      <c r="X130" s="643"/>
      <c r="Y130" s="644"/>
    </row>
    <row r="131" spans="1:25" ht="15.75">
      <c r="A131" s="529" t="s">
        <v>268</v>
      </c>
      <c r="B131" s="432" t="s">
        <v>53</v>
      </c>
      <c r="C131" s="437"/>
      <c r="D131" s="389"/>
      <c r="E131" s="389"/>
      <c r="F131" s="444"/>
      <c r="G131" s="100">
        <f>G132+G133</f>
        <v>9.5</v>
      </c>
      <c r="H131" s="398">
        <f aca="true" t="shared" si="33" ref="H131:M131">H132+H133</f>
        <v>285</v>
      </c>
      <c r="I131" s="88">
        <f t="shared" si="33"/>
        <v>95</v>
      </c>
      <c r="J131" s="88">
        <f t="shared" si="33"/>
        <v>45</v>
      </c>
      <c r="K131" s="88">
        <f t="shared" si="33"/>
        <v>0</v>
      </c>
      <c r="L131" s="454">
        <f t="shared" si="33"/>
        <v>50</v>
      </c>
      <c r="M131" s="427">
        <f t="shared" si="33"/>
        <v>190</v>
      </c>
      <c r="N131" s="172"/>
      <c r="O131" s="170"/>
      <c r="P131" s="173"/>
      <c r="Q131" s="172"/>
      <c r="R131" s="170"/>
      <c r="S131" s="173"/>
      <c r="T131" s="172"/>
      <c r="U131" s="170"/>
      <c r="V131" s="173"/>
      <c r="W131" s="169"/>
      <c r="X131" s="170"/>
      <c r="Y131" s="173"/>
    </row>
    <row r="132" spans="1:25" ht="15.75">
      <c r="A132" s="115" t="s">
        <v>269</v>
      </c>
      <c r="B132" s="431" t="s">
        <v>53</v>
      </c>
      <c r="C132" s="440">
        <v>10</v>
      </c>
      <c r="D132" s="441"/>
      <c r="E132" s="441"/>
      <c r="F132" s="445"/>
      <c r="G132" s="99">
        <v>7.5</v>
      </c>
      <c r="H132" s="363">
        <f>G132*30</f>
        <v>225</v>
      </c>
      <c r="I132" s="50">
        <f>J132+K132+L132</f>
        <v>75</v>
      </c>
      <c r="J132" s="51">
        <v>45</v>
      </c>
      <c r="K132" s="51"/>
      <c r="L132" s="441">
        <v>30</v>
      </c>
      <c r="M132" s="221">
        <f>H132-I132</f>
        <v>150</v>
      </c>
      <c r="N132" s="52"/>
      <c r="O132" s="53"/>
      <c r="P132" s="55"/>
      <c r="Q132" s="52"/>
      <c r="R132" s="53"/>
      <c r="S132" s="55"/>
      <c r="T132" s="52"/>
      <c r="U132" s="53"/>
      <c r="V132" s="55"/>
      <c r="W132" s="181">
        <f>I132/W7</f>
        <v>5</v>
      </c>
      <c r="X132" s="53"/>
      <c r="Y132" s="55"/>
    </row>
    <row r="133" spans="1:25" ht="32.25" thickBot="1">
      <c r="A133" s="133" t="s">
        <v>270</v>
      </c>
      <c r="B133" s="660" t="s">
        <v>304</v>
      </c>
      <c r="C133" s="653"/>
      <c r="D133" s="620"/>
      <c r="E133" s="620"/>
      <c r="F133" s="654">
        <v>11</v>
      </c>
      <c r="G133" s="636">
        <v>2</v>
      </c>
      <c r="H133" s="400">
        <f>G133*30</f>
        <v>60</v>
      </c>
      <c r="I133" s="254">
        <f>J133+K133+L133</f>
        <v>20</v>
      </c>
      <c r="J133" s="135"/>
      <c r="K133" s="135"/>
      <c r="L133" s="620">
        <v>20</v>
      </c>
      <c r="M133" s="428">
        <f>H133-I133</f>
        <v>40</v>
      </c>
      <c r="N133" s="244"/>
      <c r="O133" s="242"/>
      <c r="P133" s="245"/>
      <c r="Q133" s="244"/>
      <c r="R133" s="242"/>
      <c r="S133" s="245"/>
      <c r="T133" s="244"/>
      <c r="U133" s="242"/>
      <c r="V133" s="245"/>
      <c r="W133" s="246"/>
      <c r="X133" s="242">
        <v>2</v>
      </c>
      <c r="Y133" s="245"/>
    </row>
    <row r="134" spans="1:25" s="698" customFormat="1" ht="15.75">
      <c r="A134" s="788" t="s">
        <v>271</v>
      </c>
      <c r="B134" s="943" t="s">
        <v>52</v>
      </c>
      <c r="C134" s="944"/>
      <c r="D134" s="945"/>
      <c r="E134" s="945"/>
      <c r="F134" s="946"/>
      <c r="G134" s="854">
        <f aca="true" t="shared" si="34" ref="G134:M134">G135+G136+G137</f>
        <v>12</v>
      </c>
      <c r="H134" s="794">
        <f t="shared" si="34"/>
        <v>360</v>
      </c>
      <c r="I134" s="795">
        <f t="shared" si="34"/>
        <v>138</v>
      </c>
      <c r="J134" s="795">
        <f t="shared" si="34"/>
        <v>72</v>
      </c>
      <c r="K134" s="795">
        <f t="shared" si="34"/>
        <v>0</v>
      </c>
      <c r="L134" s="795">
        <f t="shared" si="34"/>
        <v>66</v>
      </c>
      <c r="M134" s="796">
        <f t="shared" si="34"/>
        <v>222</v>
      </c>
      <c r="N134" s="797"/>
      <c r="O134" s="798"/>
      <c r="P134" s="799"/>
      <c r="Q134" s="800"/>
      <c r="R134" s="798"/>
      <c r="S134" s="801"/>
      <c r="T134" s="797"/>
      <c r="U134" s="798"/>
      <c r="V134" s="799"/>
      <c r="W134" s="800"/>
      <c r="X134" s="798"/>
      <c r="Y134" s="801"/>
    </row>
    <row r="135" spans="1:25" s="698" customFormat="1" ht="15.75">
      <c r="A135" s="734" t="s">
        <v>275</v>
      </c>
      <c r="B135" s="947" t="s">
        <v>208</v>
      </c>
      <c r="C135" s="751"/>
      <c r="D135" s="948">
        <v>7</v>
      </c>
      <c r="E135" s="948"/>
      <c r="F135" s="949"/>
      <c r="G135" s="860">
        <v>6.5</v>
      </c>
      <c r="H135" s="740">
        <f>G135*30</f>
        <v>195</v>
      </c>
      <c r="I135" s="741">
        <f>J135+K135+L135</f>
        <v>75</v>
      </c>
      <c r="J135" s="838">
        <v>45</v>
      </c>
      <c r="K135" s="838"/>
      <c r="L135" s="838">
        <v>30</v>
      </c>
      <c r="M135" s="743">
        <f>H135-I135</f>
        <v>120</v>
      </c>
      <c r="N135" s="744"/>
      <c r="O135" s="745"/>
      <c r="P135" s="746"/>
      <c r="Q135" s="747"/>
      <c r="R135" s="745"/>
      <c r="S135" s="748"/>
      <c r="T135" s="744">
        <f>I135/T7</f>
        <v>5</v>
      </c>
      <c r="U135" s="745"/>
      <c r="V135" s="746"/>
      <c r="W135" s="747"/>
      <c r="X135" s="745"/>
      <c r="Y135" s="748"/>
    </row>
    <row r="136" spans="1:25" s="698" customFormat="1" ht="31.5">
      <c r="A136" s="734" t="s">
        <v>276</v>
      </c>
      <c r="B136" s="947" t="s">
        <v>209</v>
      </c>
      <c r="C136" s="751">
        <v>8</v>
      </c>
      <c r="D136" s="948"/>
      <c r="E136" s="948"/>
      <c r="F136" s="949"/>
      <c r="G136" s="860">
        <v>4</v>
      </c>
      <c r="H136" s="740">
        <f>G136*30</f>
        <v>120</v>
      </c>
      <c r="I136" s="741">
        <f>J136+K136+L136</f>
        <v>45</v>
      </c>
      <c r="J136" s="838">
        <v>27</v>
      </c>
      <c r="K136" s="838"/>
      <c r="L136" s="838">
        <v>18</v>
      </c>
      <c r="M136" s="743">
        <f>H136-I136</f>
        <v>75</v>
      </c>
      <c r="N136" s="744"/>
      <c r="O136" s="745"/>
      <c r="P136" s="746"/>
      <c r="Q136" s="747"/>
      <c r="R136" s="745"/>
      <c r="S136" s="748"/>
      <c r="T136" s="744"/>
      <c r="U136" s="745">
        <f>I136/U7</f>
        <v>5</v>
      </c>
      <c r="V136" s="746"/>
      <c r="W136" s="747"/>
      <c r="X136" s="745"/>
      <c r="Y136" s="748"/>
    </row>
    <row r="137" spans="1:25" s="698" customFormat="1" ht="16.5" thickBot="1">
      <c r="A137" s="700" t="s">
        <v>277</v>
      </c>
      <c r="B137" s="950" t="s">
        <v>62</v>
      </c>
      <c r="C137" s="951"/>
      <c r="D137" s="952"/>
      <c r="E137" s="952"/>
      <c r="F137" s="953">
        <v>9</v>
      </c>
      <c r="G137" s="954">
        <v>1.5</v>
      </c>
      <c r="H137" s="706">
        <f>G137*30</f>
        <v>45</v>
      </c>
      <c r="I137" s="707">
        <f>J137+K137+L137</f>
        <v>18</v>
      </c>
      <c r="J137" s="827"/>
      <c r="K137" s="827"/>
      <c r="L137" s="827">
        <v>18</v>
      </c>
      <c r="M137" s="710">
        <f>H137-I137</f>
        <v>27</v>
      </c>
      <c r="N137" s="711"/>
      <c r="O137" s="712"/>
      <c r="P137" s="713"/>
      <c r="Q137" s="714"/>
      <c r="R137" s="712"/>
      <c r="S137" s="715"/>
      <c r="T137" s="711"/>
      <c r="U137" s="712"/>
      <c r="V137" s="713">
        <f>I137/V7</f>
        <v>2</v>
      </c>
      <c r="W137" s="714"/>
      <c r="X137" s="712"/>
      <c r="Y137" s="715"/>
    </row>
    <row r="138" spans="1:25" s="698" customFormat="1" ht="15.75">
      <c r="A138" s="717" t="s">
        <v>272</v>
      </c>
      <c r="B138" s="955" t="s">
        <v>114</v>
      </c>
      <c r="C138" s="919">
        <v>8</v>
      </c>
      <c r="D138" s="904"/>
      <c r="E138" s="904"/>
      <c r="F138" s="905"/>
      <c r="G138" s="956">
        <v>4</v>
      </c>
      <c r="H138" s="957">
        <f>G138*30</f>
        <v>120</v>
      </c>
      <c r="I138" s="724">
        <f>J138+K138+L138</f>
        <v>54</v>
      </c>
      <c r="J138" s="904">
        <v>36</v>
      </c>
      <c r="K138" s="904"/>
      <c r="L138" s="904">
        <v>18</v>
      </c>
      <c r="M138" s="958">
        <f>H138-I138</f>
        <v>66</v>
      </c>
      <c r="N138" s="731"/>
      <c r="O138" s="729"/>
      <c r="P138" s="732"/>
      <c r="Q138" s="731"/>
      <c r="R138" s="729"/>
      <c r="S138" s="732"/>
      <c r="T138" s="731"/>
      <c r="U138" s="729">
        <f>I138/U7</f>
        <v>6</v>
      </c>
      <c r="V138" s="732"/>
      <c r="W138" s="728"/>
      <c r="X138" s="729"/>
      <c r="Y138" s="732"/>
    </row>
    <row r="139" spans="1:25" ht="16.5" thickBot="1">
      <c r="A139" s="126" t="s">
        <v>273</v>
      </c>
      <c r="B139" s="446" t="s">
        <v>68</v>
      </c>
      <c r="C139" s="442">
        <v>11</v>
      </c>
      <c r="D139" s="443"/>
      <c r="E139" s="443"/>
      <c r="F139" s="447"/>
      <c r="G139" s="101">
        <v>5</v>
      </c>
      <c r="H139" s="399">
        <f>G139*30</f>
        <v>150</v>
      </c>
      <c r="I139" s="86">
        <f>J139+K139+L139</f>
        <v>54</v>
      </c>
      <c r="J139" s="90">
        <v>36</v>
      </c>
      <c r="K139" s="90"/>
      <c r="L139" s="90">
        <v>18</v>
      </c>
      <c r="M139" s="429">
        <f>H139-I139</f>
        <v>96</v>
      </c>
      <c r="N139" s="63"/>
      <c r="O139" s="64"/>
      <c r="P139" s="65"/>
      <c r="Q139" s="63"/>
      <c r="R139" s="64"/>
      <c r="S139" s="65"/>
      <c r="T139" s="63"/>
      <c r="U139" s="64"/>
      <c r="V139" s="65"/>
      <c r="W139" s="193"/>
      <c r="X139" s="64">
        <f>I139/X7</f>
        <v>6</v>
      </c>
      <c r="Y139" s="65"/>
    </row>
    <row r="140" spans="1:25" ht="15.75" customHeight="1" thickBot="1">
      <c r="A140" s="3110" t="s">
        <v>210</v>
      </c>
      <c r="B140" s="3111"/>
      <c r="C140" s="3111"/>
      <c r="D140" s="3111"/>
      <c r="E140" s="3111"/>
      <c r="F140" s="3112"/>
      <c r="G140" s="261">
        <f>G121+G122+G128+G129+G130+G131+G134+G138+G139+G127</f>
        <v>62.5</v>
      </c>
      <c r="H140" s="248">
        <f aca="true" t="shared" si="35" ref="H140:M140">H121+H122+H128+H129+H130+H131+H134+H138+H139+H127</f>
        <v>1875</v>
      </c>
      <c r="I140" s="248">
        <f t="shared" si="35"/>
        <v>749</v>
      </c>
      <c r="J140" s="248">
        <f t="shared" si="35"/>
        <v>437</v>
      </c>
      <c r="K140" s="248">
        <f t="shared" si="35"/>
        <v>0</v>
      </c>
      <c r="L140" s="248">
        <f t="shared" si="35"/>
        <v>312</v>
      </c>
      <c r="M140" s="248">
        <f t="shared" si="35"/>
        <v>1126</v>
      </c>
      <c r="N140" s="433">
        <f aca="true" t="shared" si="36" ref="N140:Y140">SUM(N121:N139)</f>
        <v>0</v>
      </c>
      <c r="O140" s="433">
        <f t="shared" si="36"/>
        <v>0</v>
      </c>
      <c r="P140" s="433">
        <f t="shared" si="36"/>
        <v>0</v>
      </c>
      <c r="Q140" s="433">
        <f t="shared" si="36"/>
        <v>6</v>
      </c>
      <c r="R140" s="433">
        <f t="shared" si="36"/>
        <v>2</v>
      </c>
      <c r="S140" s="433">
        <f t="shared" si="36"/>
        <v>9</v>
      </c>
      <c r="T140" s="433">
        <f t="shared" si="36"/>
        <v>5</v>
      </c>
      <c r="U140" s="433">
        <f t="shared" si="36"/>
        <v>19</v>
      </c>
      <c r="V140" s="433">
        <f t="shared" si="36"/>
        <v>2</v>
      </c>
      <c r="W140" s="433">
        <f t="shared" si="36"/>
        <v>11</v>
      </c>
      <c r="X140" s="433">
        <f t="shared" si="36"/>
        <v>14</v>
      </c>
      <c r="Y140" s="433">
        <f t="shared" si="36"/>
        <v>0</v>
      </c>
    </row>
    <row r="141" spans="1:25" ht="15.75" customHeight="1" thickBot="1">
      <c r="A141" s="634"/>
      <c r="B141" s="304"/>
      <c r="C141" s="304"/>
      <c r="D141" s="304"/>
      <c r="E141" s="304"/>
      <c r="F141" s="304"/>
      <c r="G141" s="306"/>
      <c r="H141" s="306"/>
      <c r="I141" s="306"/>
      <c r="J141" s="306"/>
      <c r="K141" s="306"/>
      <c r="L141" s="306"/>
      <c r="M141" s="306"/>
      <c r="N141" s="306"/>
      <c r="O141" s="306"/>
      <c r="P141" s="306"/>
      <c r="Q141" s="306"/>
      <c r="R141" s="306"/>
      <c r="S141" s="306"/>
      <c r="T141" s="306"/>
      <c r="U141" s="306"/>
      <c r="V141" s="306"/>
      <c r="W141" s="306"/>
      <c r="X141" s="306"/>
      <c r="Y141" s="633"/>
    </row>
    <row r="142" spans="1:25" ht="15.75" customHeight="1" thickBot="1">
      <c r="A142" s="3107" t="s">
        <v>217</v>
      </c>
      <c r="B142" s="3108"/>
      <c r="C142" s="3108"/>
      <c r="D142" s="3108"/>
      <c r="E142" s="3108"/>
      <c r="F142" s="3108"/>
      <c r="G142" s="3108"/>
      <c r="H142" s="3108"/>
      <c r="I142" s="3108"/>
      <c r="J142" s="3108"/>
      <c r="K142" s="3108"/>
      <c r="L142" s="3108"/>
      <c r="M142" s="3108"/>
      <c r="N142" s="3108"/>
      <c r="O142" s="3108"/>
      <c r="P142" s="3108"/>
      <c r="Q142" s="3108"/>
      <c r="R142" s="3108"/>
      <c r="S142" s="3108"/>
      <c r="T142" s="3108"/>
      <c r="U142" s="3108"/>
      <c r="V142" s="3108"/>
      <c r="W142" s="3108"/>
      <c r="X142" s="3108"/>
      <c r="Y142" s="3109"/>
    </row>
    <row r="143" spans="1:25" ht="15.75">
      <c r="A143" s="600" t="s">
        <v>258</v>
      </c>
      <c r="B143" s="487" t="s">
        <v>216</v>
      </c>
      <c r="C143" s="450"/>
      <c r="D143" s="389"/>
      <c r="E143" s="389"/>
      <c r="F143" s="488"/>
      <c r="G143" s="489">
        <f>SUM(G144:G148)</f>
        <v>10</v>
      </c>
      <c r="H143" s="473">
        <f>SUM(H144:H148)</f>
        <v>300</v>
      </c>
      <c r="I143" s="390">
        <f>SUM(I144:I148)</f>
        <v>105</v>
      </c>
      <c r="J143" s="390"/>
      <c r="K143" s="390"/>
      <c r="L143" s="390">
        <f>SUM(L144:L148)</f>
        <v>105</v>
      </c>
      <c r="M143" s="474">
        <f>SUM(M144:M148)</f>
        <v>195</v>
      </c>
      <c r="N143" s="490"/>
      <c r="O143" s="452"/>
      <c r="P143" s="453"/>
      <c r="Q143" s="451"/>
      <c r="R143" s="452"/>
      <c r="S143" s="453"/>
      <c r="T143" s="451"/>
      <c r="U143" s="452"/>
      <c r="V143" s="453"/>
      <c r="W143" s="451"/>
      <c r="X143" s="452"/>
      <c r="Y143" s="453"/>
    </row>
    <row r="144" spans="1:25" ht="15.75">
      <c r="A144" s="601" t="s">
        <v>284</v>
      </c>
      <c r="B144" s="491" t="s">
        <v>216</v>
      </c>
      <c r="C144" s="492"/>
      <c r="D144" s="493">
        <v>8</v>
      </c>
      <c r="E144" s="494"/>
      <c r="F144" s="495"/>
      <c r="G144" s="496">
        <v>2</v>
      </c>
      <c r="H144" s="456">
        <f aca="true" t="shared" si="37" ref="H144:H151">G144*30</f>
        <v>60</v>
      </c>
      <c r="I144" s="493">
        <f>J144+K144+L144</f>
        <v>20</v>
      </c>
      <c r="J144" s="493"/>
      <c r="K144" s="493"/>
      <c r="L144" s="493">
        <v>20</v>
      </c>
      <c r="M144" s="497">
        <f aca="true" t="shared" si="38" ref="M144:M151">H144-I144</f>
        <v>40</v>
      </c>
      <c r="N144" s="498"/>
      <c r="O144" s="461"/>
      <c r="P144" s="462"/>
      <c r="Q144" s="460"/>
      <c r="R144" s="461"/>
      <c r="S144" s="462"/>
      <c r="T144" s="460"/>
      <c r="U144" s="461">
        <v>2</v>
      </c>
      <c r="V144" s="462"/>
      <c r="W144" s="460"/>
      <c r="X144" s="461"/>
      <c r="Y144" s="462"/>
    </row>
    <row r="145" spans="1:25" ht="15.75">
      <c r="A145" s="601" t="s">
        <v>285</v>
      </c>
      <c r="B145" s="491" t="s">
        <v>216</v>
      </c>
      <c r="C145" s="492"/>
      <c r="D145" s="493">
        <v>9</v>
      </c>
      <c r="E145" s="494"/>
      <c r="F145" s="495"/>
      <c r="G145" s="499">
        <v>2</v>
      </c>
      <c r="H145" s="456">
        <f t="shared" si="37"/>
        <v>60</v>
      </c>
      <c r="I145" s="493">
        <f>J145+K145+L145</f>
        <v>20</v>
      </c>
      <c r="J145" s="493"/>
      <c r="K145" s="493"/>
      <c r="L145" s="493">
        <v>20</v>
      </c>
      <c r="M145" s="497">
        <f t="shared" si="38"/>
        <v>40</v>
      </c>
      <c r="N145" s="498"/>
      <c r="O145" s="461"/>
      <c r="P145" s="462"/>
      <c r="Q145" s="460"/>
      <c r="R145" s="461"/>
      <c r="S145" s="462"/>
      <c r="T145" s="460"/>
      <c r="U145" s="461"/>
      <c r="V145" s="462">
        <v>2</v>
      </c>
      <c r="W145" s="460"/>
      <c r="X145" s="461"/>
      <c r="Y145" s="462"/>
    </row>
    <row r="146" spans="1:25" ht="15.75">
      <c r="A146" s="601" t="s">
        <v>286</v>
      </c>
      <c r="B146" s="491" t="s">
        <v>216</v>
      </c>
      <c r="C146" s="492"/>
      <c r="D146" s="493">
        <v>10</v>
      </c>
      <c r="E146" s="500"/>
      <c r="F146" s="501"/>
      <c r="G146" s="502">
        <v>2.5</v>
      </c>
      <c r="H146" s="456">
        <f t="shared" si="37"/>
        <v>75</v>
      </c>
      <c r="I146" s="493">
        <f>J146+K146+L146</f>
        <v>30</v>
      </c>
      <c r="J146" s="493"/>
      <c r="K146" s="493"/>
      <c r="L146" s="493">
        <v>30</v>
      </c>
      <c r="M146" s="497">
        <f t="shared" si="38"/>
        <v>45</v>
      </c>
      <c r="N146" s="498"/>
      <c r="O146" s="461"/>
      <c r="P146" s="462"/>
      <c r="Q146" s="460"/>
      <c r="R146" s="461"/>
      <c r="S146" s="462"/>
      <c r="T146" s="460"/>
      <c r="U146" s="461"/>
      <c r="V146" s="462"/>
      <c r="W146" s="460">
        <f>I146/W7</f>
        <v>2</v>
      </c>
      <c r="X146" s="461"/>
      <c r="Y146" s="462"/>
    </row>
    <row r="147" spans="1:25" ht="15.75">
      <c r="A147" s="601" t="s">
        <v>287</v>
      </c>
      <c r="B147" s="491" t="s">
        <v>216</v>
      </c>
      <c r="C147" s="492"/>
      <c r="D147" s="493">
        <v>11</v>
      </c>
      <c r="E147" s="503"/>
      <c r="F147" s="495"/>
      <c r="G147" s="499">
        <v>2</v>
      </c>
      <c r="H147" s="456">
        <f t="shared" si="37"/>
        <v>60</v>
      </c>
      <c r="I147" s="493">
        <f>J147+K147+L147</f>
        <v>20</v>
      </c>
      <c r="J147" s="493"/>
      <c r="K147" s="493"/>
      <c r="L147" s="493">
        <v>20</v>
      </c>
      <c r="M147" s="497">
        <f t="shared" si="38"/>
        <v>40</v>
      </c>
      <c r="N147" s="498"/>
      <c r="O147" s="461"/>
      <c r="P147" s="462"/>
      <c r="Q147" s="460"/>
      <c r="R147" s="461"/>
      <c r="S147" s="462"/>
      <c r="T147" s="460"/>
      <c r="U147" s="461"/>
      <c r="V147" s="462"/>
      <c r="W147" s="460"/>
      <c r="X147" s="461">
        <v>2</v>
      </c>
      <c r="Y147" s="462"/>
    </row>
    <row r="148" spans="1:25" ht="16.5" thickBot="1">
      <c r="A148" s="602" t="s">
        <v>288</v>
      </c>
      <c r="B148" s="504" t="s">
        <v>216</v>
      </c>
      <c r="C148" s="655">
        <v>12</v>
      </c>
      <c r="D148" s="656"/>
      <c r="E148" s="656"/>
      <c r="F148" s="657"/>
      <c r="G148" s="658">
        <v>1.5</v>
      </c>
      <c r="H148" s="464">
        <f t="shared" si="37"/>
        <v>45</v>
      </c>
      <c r="I148" s="505">
        <f>J148+K148+L148</f>
        <v>15</v>
      </c>
      <c r="J148" s="506"/>
      <c r="K148" s="506"/>
      <c r="L148" s="505">
        <v>15</v>
      </c>
      <c r="M148" s="507">
        <f t="shared" si="38"/>
        <v>30</v>
      </c>
      <c r="N148" s="508"/>
      <c r="O148" s="467"/>
      <c r="P148" s="468"/>
      <c r="Q148" s="466"/>
      <c r="R148" s="467"/>
      <c r="S148" s="468"/>
      <c r="T148" s="466"/>
      <c r="U148" s="467"/>
      <c r="V148" s="468"/>
      <c r="W148" s="466"/>
      <c r="X148" s="467"/>
      <c r="Y148" s="468">
        <v>2</v>
      </c>
    </row>
    <row r="149" spans="1:25" s="698" customFormat="1" ht="15.75">
      <c r="A149" s="959" t="s">
        <v>259</v>
      </c>
      <c r="B149" s="960" t="s">
        <v>33</v>
      </c>
      <c r="C149" s="858">
        <v>6</v>
      </c>
      <c r="D149" s="752"/>
      <c r="E149" s="752"/>
      <c r="F149" s="961"/>
      <c r="G149" s="962">
        <v>4.5</v>
      </c>
      <c r="H149" s="751">
        <f t="shared" si="37"/>
        <v>135</v>
      </c>
      <c r="I149" s="878">
        <f>L149+J149</f>
        <v>72</v>
      </c>
      <c r="J149" s="879">
        <v>36</v>
      </c>
      <c r="K149" s="875"/>
      <c r="L149" s="875">
        <v>36</v>
      </c>
      <c r="M149" s="963">
        <f t="shared" si="38"/>
        <v>63</v>
      </c>
      <c r="N149" s="881"/>
      <c r="O149" s="882"/>
      <c r="P149" s="883"/>
      <c r="Q149" s="881"/>
      <c r="R149" s="882"/>
      <c r="S149" s="883">
        <f>I149/S7</f>
        <v>8</v>
      </c>
      <c r="T149" s="881"/>
      <c r="U149" s="882"/>
      <c r="V149" s="883"/>
      <c r="W149" s="881"/>
      <c r="X149" s="882"/>
      <c r="Y149" s="883"/>
    </row>
    <row r="150" spans="1:25" s="698" customFormat="1" ht="15.75">
      <c r="A150" s="749" t="s">
        <v>264</v>
      </c>
      <c r="B150" s="964" t="s">
        <v>40</v>
      </c>
      <c r="C150" s="858">
        <v>4</v>
      </c>
      <c r="D150" s="752"/>
      <c r="E150" s="752"/>
      <c r="F150" s="965"/>
      <c r="G150" s="962">
        <v>6</v>
      </c>
      <c r="H150" s="751">
        <f t="shared" si="37"/>
        <v>180</v>
      </c>
      <c r="I150" s="966">
        <f>J150+K150+L150</f>
        <v>90</v>
      </c>
      <c r="J150" s="879">
        <v>60</v>
      </c>
      <c r="K150" s="875"/>
      <c r="L150" s="875">
        <v>30</v>
      </c>
      <c r="M150" s="963">
        <f t="shared" si="38"/>
        <v>90</v>
      </c>
      <c r="N150" s="881"/>
      <c r="O150" s="882"/>
      <c r="P150" s="883"/>
      <c r="Q150" s="967">
        <f>I150/Q7</f>
        <v>6</v>
      </c>
      <c r="R150" s="882"/>
      <c r="S150" s="883"/>
      <c r="T150" s="881"/>
      <c r="U150" s="882"/>
      <c r="V150" s="883"/>
      <c r="W150" s="881"/>
      <c r="X150" s="882"/>
      <c r="Y150" s="883"/>
    </row>
    <row r="151" spans="1:25" s="698" customFormat="1" ht="16.5" thickBot="1">
      <c r="A151" s="968" t="s">
        <v>265</v>
      </c>
      <c r="B151" s="955" t="s">
        <v>215</v>
      </c>
      <c r="C151" s="906">
        <v>8</v>
      </c>
      <c r="D151" s="904"/>
      <c r="E151" s="904"/>
      <c r="F151" s="905"/>
      <c r="G151" s="918">
        <v>6</v>
      </c>
      <c r="H151" s="906">
        <f t="shared" si="37"/>
        <v>180</v>
      </c>
      <c r="I151" s="920">
        <f>J151+K151+L151</f>
        <v>81</v>
      </c>
      <c r="J151" s="904">
        <v>45</v>
      </c>
      <c r="K151" s="904"/>
      <c r="L151" s="904">
        <v>36</v>
      </c>
      <c r="M151" s="907">
        <f t="shared" si="38"/>
        <v>99</v>
      </c>
      <c r="N151" s="924"/>
      <c r="O151" s="925"/>
      <c r="P151" s="926"/>
      <c r="Q151" s="924"/>
      <c r="R151" s="925"/>
      <c r="S151" s="926"/>
      <c r="T151" s="924"/>
      <c r="U151" s="925">
        <f>I151/U7</f>
        <v>9</v>
      </c>
      <c r="V151" s="969"/>
      <c r="W151" s="970"/>
      <c r="X151" s="925"/>
      <c r="Y151" s="926"/>
    </row>
    <row r="152" spans="1:25" s="698" customFormat="1" ht="15.75">
      <c r="A152" s="971" t="s">
        <v>266</v>
      </c>
      <c r="B152" s="972" t="s">
        <v>220</v>
      </c>
      <c r="C152" s="944"/>
      <c r="D152" s="945"/>
      <c r="E152" s="945"/>
      <c r="F152" s="973"/>
      <c r="G152" s="974">
        <f>G153+G154+G155</f>
        <v>11</v>
      </c>
      <c r="H152" s="975">
        <f aca="true" t="shared" si="39" ref="H152:M152">H153+H154+H155</f>
        <v>330</v>
      </c>
      <c r="I152" s="976">
        <f t="shared" si="39"/>
        <v>149</v>
      </c>
      <c r="J152" s="976">
        <f t="shared" si="39"/>
        <v>72</v>
      </c>
      <c r="K152" s="976">
        <f t="shared" si="39"/>
        <v>0</v>
      </c>
      <c r="L152" s="976">
        <f t="shared" si="39"/>
        <v>77</v>
      </c>
      <c r="M152" s="977">
        <f t="shared" si="39"/>
        <v>181</v>
      </c>
      <c r="N152" s="978"/>
      <c r="O152" s="979"/>
      <c r="P152" s="980"/>
      <c r="Q152" s="978"/>
      <c r="R152" s="979"/>
      <c r="S152" s="980"/>
      <c r="T152" s="978"/>
      <c r="U152" s="979"/>
      <c r="V152" s="980"/>
      <c r="W152" s="978"/>
      <c r="X152" s="979"/>
      <c r="Y152" s="980"/>
    </row>
    <row r="153" spans="1:25" s="698" customFormat="1" ht="15.75">
      <c r="A153" s="749" t="s">
        <v>289</v>
      </c>
      <c r="B153" s="981" t="s">
        <v>220</v>
      </c>
      <c r="C153" s="751"/>
      <c r="D153" s="948">
        <v>7</v>
      </c>
      <c r="E153" s="948"/>
      <c r="F153" s="982"/>
      <c r="G153" s="860">
        <v>5.5</v>
      </c>
      <c r="H153" s="751">
        <f aca="true" t="shared" si="40" ref="H153:H161">G153*30</f>
        <v>165</v>
      </c>
      <c r="I153" s="966">
        <f>J153+K153+L153</f>
        <v>75</v>
      </c>
      <c r="J153" s="948">
        <v>45</v>
      </c>
      <c r="K153" s="948"/>
      <c r="L153" s="948">
        <v>30</v>
      </c>
      <c r="M153" s="963">
        <f aca="true" t="shared" si="41" ref="M153:M161">H153-I153</f>
        <v>90</v>
      </c>
      <c r="N153" s="881"/>
      <c r="O153" s="882"/>
      <c r="P153" s="883"/>
      <c r="Q153" s="881"/>
      <c r="R153" s="882"/>
      <c r="S153" s="883"/>
      <c r="T153" s="881">
        <f>I153/T7</f>
        <v>5</v>
      </c>
      <c r="U153" s="882"/>
      <c r="V153" s="883"/>
      <c r="W153" s="881"/>
      <c r="X153" s="882"/>
      <c r="Y153" s="883"/>
    </row>
    <row r="154" spans="1:25" s="698" customFormat="1" ht="15.75">
      <c r="A154" s="749" t="s">
        <v>290</v>
      </c>
      <c r="B154" s="981" t="s">
        <v>220</v>
      </c>
      <c r="C154" s="751">
        <v>8</v>
      </c>
      <c r="D154" s="948"/>
      <c r="E154" s="948"/>
      <c r="F154" s="982"/>
      <c r="G154" s="860">
        <v>4</v>
      </c>
      <c r="H154" s="751">
        <f t="shared" si="40"/>
        <v>120</v>
      </c>
      <c r="I154" s="966">
        <f>J154+K154+L154</f>
        <v>54</v>
      </c>
      <c r="J154" s="948">
        <v>27</v>
      </c>
      <c r="K154" s="948"/>
      <c r="L154" s="948">
        <v>27</v>
      </c>
      <c r="M154" s="963">
        <f t="shared" si="41"/>
        <v>66</v>
      </c>
      <c r="N154" s="881"/>
      <c r="O154" s="882"/>
      <c r="P154" s="883"/>
      <c r="Q154" s="881"/>
      <c r="R154" s="882"/>
      <c r="S154" s="883"/>
      <c r="T154" s="881"/>
      <c r="U154" s="882">
        <f>I154/U7</f>
        <v>6</v>
      </c>
      <c r="V154" s="883"/>
      <c r="W154" s="755"/>
      <c r="X154" s="757"/>
      <c r="Y154" s="753"/>
    </row>
    <row r="155" spans="1:25" s="698" customFormat="1" ht="32.25" thickBot="1">
      <c r="A155" s="983" t="s">
        <v>291</v>
      </c>
      <c r="B155" s="984" t="s">
        <v>230</v>
      </c>
      <c r="C155" s="951"/>
      <c r="D155" s="952"/>
      <c r="E155" s="952"/>
      <c r="F155" s="985">
        <v>9</v>
      </c>
      <c r="G155" s="986">
        <v>1.5</v>
      </c>
      <c r="H155" s="951">
        <f t="shared" si="40"/>
        <v>45</v>
      </c>
      <c r="I155" s="987">
        <f>J155+K155+L155</f>
        <v>20</v>
      </c>
      <c r="J155" s="952"/>
      <c r="K155" s="952"/>
      <c r="L155" s="952">
        <v>20</v>
      </c>
      <c r="M155" s="988">
        <f t="shared" si="41"/>
        <v>25</v>
      </c>
      <c r="N155" s="896"/>
      <c r="O155" s="897"/>
      <c r="P155" s="898"/>
      <c r="Q155" s="896"/>
      <c r="R155" s="897"/>
      <c r="S155" s="898"/>
      <c r="T155" s="896"/>
      <c r="U155" s="897"/>
      <c r="V155" s="898">
        <v>2</v>
      </c>
      <c r="W155" s="989"/>
      <c r="X155" s="990"/>
      <c r="Y155" s="991"/>
    </row>
    <row r="156" spans="1:25" ht="15.75">
      <c r="A156" s="604" t="s">
        <v>267</v>
      </c>
      <c r="B156" s="598" t="s">
        <v>211</v>
      </c>
      <c r="C156" s="571">
        <v>11</v>
      </c>
      <c r="D156" s="391"/>
      <c r="E156" s="391"/>
      <c r="F156" s="449"/>
      <c r="G156" s="572">
        <v>5</v>
      </c>
      <c r="H156" s="571">
        <f t="shared" si="40"/>
        <v>150</v>
      </c>
      <c r="I156" s="392">
        <f>J156+K156+L156</f>
        <v>54</v>
      </c>
      <c r="J156" s="391">
        <v>36</v>
      </c>
      <c r="K156" s="391"/>
      <c r="L156" s="391">
        <v>18</v>
      </c>
      <c r="M156" s="599">
        <f t="shared" si="41"/>
        <v>96</v>
      </c>
      <c r="N156" s="573"/>
      <c r="O156" s="393"/>
      <c r="P156" s="470"/>
      <c r="Q156" s="573"/>
      <c r="R156" s="393"/>
      <c r="S156" s="470"/>
      <c r="T156" s="573"/>
      <c r="U156" s="393"/>
      <c r="V156" s="470"/>
      <c r="W156" s="573"/>
      <c r="X156" s="393">
        <f>I156/X7</f>
        <v>6</v>
      </c>
      <c r="Y156" s="470"/>
    </row>
    <row r="157" spans="1:25" ht="15.75">
      <c r="A157" s="455" t="s">
        <v>268</v>
      </c>
      <c r="B157" s="569" t="s">
        <v>214</v>
      </c>
      <c r="C157" s="456">
        <v>9</v>
      </c>
      <c r="D157" s="438"/>
      <c r="E157" s="438"/>
      <c r="F157" s="574"/>
      <c r="G157" s="469">
        <v>3</v>
      </c>
      <c r="H157" s="575">
        <f t="shared" si="40"/>
        <v>90</v>
      </c>
      <c r="I157" s="441">
        <f>J157+L157</f>
        <v>36</v>
      </c>
      <c r="J157" s="441">
        <v>27</v>
      </c>
      <c r="K157" s="441"/>
      <c r="L157" s="441">
        <v>9</v>
      </c>
      <c r="M157" s="497">
        <f t="shared" si="41"/>
        <v>54</v>
      </c>
      <c r="N157" s="456"/>
      <c r="O157" s="441"/>
      <c r="P157" s="497"/>
      <c r="Q157" s="576"/>
      <c r="R157" s="441"/>
      <c r="S157" s="497"/>
      <c r="T157" s="456"/>
      <c r="U157" s="441"/>
      <c r="V157" s="463"/>
      <c r="W157" s="460"/>
      <c r="X157" s="461">
        <f>I157/X7</f>
        <v>4</v>
      </c>
      <c r="Y157" s="462"/>
    </row>
    <row r="158" spans="1:25" ht="15.75">
      <c r="A158" s="455" t="s">
        <v>271</v>
      </c>
      <c r="B158" s="569" t="s">
        <v>213</v>
      </c>
      <c r="C158" s="456">
        <v>11</v>
      </c>
      <c r="D158" s="441"/>
      <c r="E158" s="441"/>
      <c r="F158" s="445"/>
      <c r="G158" s="457">
        <v>5</v>
      </c>
      <c r="H158" s="456">
        <f t="shared" si="40"/>
        <v>150</v>
      </c>
      <c r="I158" s="458">
        <f>J158+K158+L158</f>
        <v>54</v>
      </c>
      <c r="J158" s="441">
        <v>36</v>
      </c>
      <c r="K158" s="441"/>
      <c r="L158" s="441">
        <v>18</v>
      </c>
      <c r="M158" s="459">
        <f t="shared" si="41"/>
        <v>96</v>
      </c>
      <c r="N158" s="460"/>
      <c r="O158" s="461"/>
      <c r="P158" s="462"/>
      <c r="Q158" s="460"/>
      <c r="R158" s="461"/>
      <c r="S158" s="462"/>
      <c r="T158" s="460"/>
      <c r="U158" s="461"/>
      <c r="V158" s="462"/>
      <c r="W158" s="460"/>
      <c r="X158" s="461">
        <f>I158/X7</f>
        <v>6</v>
      </c>
      <c r="Y158" s="462"/>
    </row>
    <row r="159" spans="1:25" s="698" customFormat="1" ht="15.75">
      <c r="A159" s="749" t="s">
        <v>272</v>
      </c>
      <c r="B159" s="992" t="s">
        <v>219</v>
      </c>
      <c r="C159" s="993"/>
      <c r="D159" s="994" t="s">
        <v>303</v>
      </c>
      <c r="E159" s="994"/>
      <c r="F159" s="753"/>
      <c r="G159" s="995">
        <v>2.5</v>
      </c>
      <c r="H159" s="755">
        <f t="shared" si="40"/>
        <v>75</v>
      </c>
      <c r="I159" s="756">
        <f>J159+K159+L159</f>
        <v>45</v>
      </c>
      <c r="J159" s="757">
        <v>30</v>
      </c>
      <c r="K159" s="757"/>
      <c r="L159" s="757">
        <v>15</v>
      </c>
      <c r="M159" s="880">
        <f t="shared" si="41"/>
        <v>30</v>
      </c>
      <c r="N159" s="755"/>
      <c r="O159" s="757"/>
      <c r="P159" s="753"/>
      <c r="Q159" s="755"/>
      <c r="R159" s="757">
        <f>I159/R7</f>
        <v>5</v>
      </c>
      <c r="S159" s="753"/>
      <c r="T159" s="755"/>
      <c r="U159" s="757"/>
      <c r="V159" s="753"/>
      <c r="W159" s="758"/>
      <c r="X159" s="925"/>
      <c r="Y159" s="926"/>
    </row>
    <row r="160" spans="1:25" ht="15.75">
      <c r="A160" s="455" t="s">
        <v>273</v>
      </c>
      <c r="B160" s="569" t="s">
        <v>212</v>
      </c>
      <c r="C160" s="456">
        <v>10</v>
      </c>
      <c r="D160" s="441"/>
      <c r="E160" s="441"/>
      <c r="F160" s="445"/>
      <c r="G160" s="457">
        <v>5</v>
      </c>
      <c r="H160" s="456">
        <f t="shared" si="40"/>
        <v>150</v>
      </c>
      <c r="I160" s="458">
        <f>J160+K160+L160</f>
        <v>45</v>
      </c>
      <c r="J160" s="441">
        <v>30</v>
      </c>
      <c r="K160" s="441"/>
      <c r="L160" s="441">
        <v>15</v>
      </c>
      <c r="M160" s="459">
        <f t="shared" si="41"/>
        <v>105</v>
      </c>
      <c r="N160" s="460"/>
      <c r="O160" s="461"/>
      <c r="P160" s="462"/>
      <c r="Q160" s="460"/>
      <c r="R160" s="461"/>
      <c r="S160" s="462"/>
      <c r="T160" s="460"/>
      <c r="U160" s="461"/>
      <c r="V160" s="462"/>
      <c r="W160" s="460">
        <f>I160/W7</f>
        <v>3</v>
      </c>
      <c r="X160" s="461"/>
      <c r="Y160" s="462"/>
    </row>
    <row r="161" spans="1:25" ht="16.5" thickBot="1">
      <c r="A161" s="570" t="s">
        <v>274</v>
      </c>
      <c r="B161" s="603" t="s">
        <v>223</v>
      </c>
      <c r="C161" s="475">
        <v>10</v>
      </c>
      <c r="D161" s="472"/>
      <c r="E161" s="472"/>
      <c r="F161" s="476"/>
      <c r="G161" s="477">
        <v>4.5</v>
      </c>
      <c r="H161" s="475">
        <f t="shared" si="40"/>
        <v>135</v>
      </c>
      <c r="I161" s="478">
        <f>J161+K161+L161</f>
        <v>75</v>
      </c>
      <c r="J161" s="472">
        <v>45</v>
      </c>
      <c r="K161" s="472"/>
      <c r="L161" s="472">
        <v>30</v>
      </c>
      <c r="M161" s="479">
        <f t="shared" si="41"/>
        <v>60</v>
      </c>
      <c r="N161" s="480"/>
      <c r="O161" s="481"/>
      <c r="P161" s="482"/>
      <c r="Q161" s="480"/>
      <c r="R161" s="481"/>
      <c r="S161" s="482"/>
      <c r="T161" s="480"/>
      <c r="U161" s="481"/>
      <c r="V161" s="483"/>
      <c r="W161" s="484">
        <f>I161/W7</f>
        <v>5</v>
      </c>
      <c r="X161" s="485"/>
      <c r="Y161" s="486"/>
    </row>
    <row r="162" spans="1:25" ht="15.75" customHeight="1" thickBot="1">
      <c r="A162" s="3113" t="s">
        <v>218</v>
      </c>
      <c r="B162" s="3111"/>
      <c r="C162" s="3111"/>
      <c r="D162" s="3111"/>
      <c r="E162" s="3111"/>
      <c r="F162" s="3112"/>
      <c r="G162" s="261">
        <f>G156+G150+G152+G159+G149+G160+G158+G157+G151+G161+G143</f>
        <v>62.5</v>
      </c>
      <c r="H162" s="248">
        <f aca="true" t="shared" si="42" ref="H162:M162">H156+H150+H152+H159+H149+H160+H158+H157+H151+H161+H143</f>
        <v>1875</v>
      </c>
      <c r="I162" s="248">
        <f t="shared" si="42"/>
        <v>806</v>
      </c>
      <c r="J162" s="248">
        <f t="shared" si="42"/>
        <v>417</v>
      </c>
      <c r="K162" s="248">
        <f t="shared" si="42"/>
        <v>0</v>
      </c>
      <c r="L162" s="248">
        <f t="shared" si="42"/>
        <v>389</v>
      </c>
      <c r="M162" s="248">
        <f t="shared" si="42"/>
        <v>1069</v>
      </c>
      <c r="N162" s="433">
        <f>SUM(N143:N161)</f>
        <v>0</v>
      </c>
      <c r="O162" s="433">
        <f aca="true" t="shared" si="43" ref="O162:Y162">SUM(O143:O161)</f>
        <v>0</v>
      </c>
      <c r="P162" s="433">
        <f t="shared" si="43"/>
        <v>0</v>
      </c>
      <c r="Q162" s="433">
        <f t="shared" si="43"/>
        <v>6</v>
      </c>
      <c r="R162" s="433">
        <f t="shared" si="43"/>
        <v>5</v>
      </c>
      <c r="S162" s="433">
        <f t="shared" si="43"/>
        <v>8</v>
      </c>
      <c r="T162" s="433">
        <f t="shared" si="43"/>
        <v>5</v>
      </c>
      <c r="U162" s="433">
        <f t="shared" si="43"/>
        <v>17</v>
      </c>
      <c r="V162" s="433">
        <f t="shared" si="43"/>
        <v>4</v>
      </c>
      <c r="W162" s="433">
        <f t="shared" si="43"/>
        <v>10</v>
      </c>
      <c r="X162" s="433">
        <f t="shared" si="43"/>
        <v>18</v>
      </c>
      <c r="Y162" s="433">
        <f t="shared" si="43"/>
        <v>2</v>
      </c>
    </row>
    <row r="163" spans="1:25" ht="16.5" thickBot="1">
      <c r="A163" s="635"/>
      <c r="B163" s="388"/>
      <c r="C163" s="388"/>
      <c r="D163" s="388"/>
      <c r="E163" s="388"/>
      <c r="F163" s="388"/>
      <c r="G163" s="292"/>
      <c r="H163" s="292"/>
      <c r="I163" s="292"/>
      <c r="J163" s="292"/>
      <c r="K163" s="292"/>
      <c r="L163" s="292"/>
      <c r="M163" s="292"/>
      <c r="N163" s="293"/>
      <c r="O163" s="293"/>
      <c r="P163" s="293"/>
      <c r="Q163" s="293"/>
      <c r="R163" s="293"/>
      <c r="S163" s="293"/>
      <c r="T163" s="293"/>
      <c r="U163" s="293"/>
      <c r="V163" s="293"/>
      <c r="W163" s="293"/>
      <c r="X163" s="293"/>
      <c r="Y163" s="630"/>
    </row>
    <row r="164" spans="1:25" ht="19.5" thickBot="1">
      <c r="A164" s="3091" t="s">
        <v>163</v>
      </c>
      <c r="B164" s="3092"/>
      <c r="C164" s="3092"/>
      <c r="D164" s="3092"/>
      <c r="E164" s="3092"/>
      <c r="F164" s="3092"/>
      <c r="G164" s="3092"/>
      <c r="H164" s="3092"/>
      <c r="I164" s="3092"/>
      <c r="J164" s="3092"/>
      <c r="K164" s="3092"/>
      <c r="L164" s="3092"/>
      <c r="M164" s="3092"/>
      <c r="N164" s="3092"/>
      <c r="O164" s="3092"/>
      <c r="P164" s="3092"/>
      <c r="Q164" s="3092"/>
      <c r="R164" s="3092"/>
      <c r="S164" s="3092"/>
      <c r="T164" s="3092"/>
      <c r="U164" s="3092"/>
      <c r="V164" s="3092"/>
      <c r="W164" s="3092"/>
      <c r="X164" s="3092"/>
      <c r="Y164" s="3093"/>
    </row>
    <row r="165" spans="1:25" ht="15.75">
      <c r="A165" s="103" t="s">
        <v>165</v>
      </c>
      <c r="B165" s="423" t="s">
        <v>57</v>
      </c>
      <c r="C165" s="257"/>
      <c r="D165" s="258" t="s">
        <v>75</v>
      </c>
      <c r="E165" s="258"/>
      <c r="F165" s="401"/>
      <c r="G165" s="404">
        <v>3</v>
      </c>
      <c r="H165" s="281">
        <f>G165*30</f>
        <v>90</v>
      </c>
      <c r="I165" s="236">
        <v>60</v>
      </c>
      <c r="J165" s="409"/>
      <c r="K165" s="409"/>
      <c r="L165" s="1096">
        <v>60</v>
      </c>
      <c r="M165" s="1093">
        <f>H165-I165</f>
        <v>30</v>
      </c>
      <c r="N165" s="412"/>
      <c r="O165" s="413"/>
      <c r="P165" s="417"/>
      <c r="Q165" s="412"/>
      <c r="R165" s="413"/>
      <c r="S165" s="414"/>
      <c r="T165" s="421"/>
      <c r="U165" s="413"/>
      <c r="V165" s="413"/>
      <c r="W165" s="413"/>
      <c r="X165" s="413"/>
      <c r="Y165" s="414"/>
    </row>
    <row r="166" spans="1:25" ht="31.5">
      <c r="A166" s="115" t="s">
        <v>166</v>
      </c>
      <c r="B166" s="424" t="s">
        <v>79</v>
      </c>
      <c r="C166" s="61"/>
      <c r="D166" s="51">
        <v>9</v>
      </c>
      <c r="E166" s="51"/>
      <c r="F166" s="402"/>
      <c r="G166" s="405">
        <v>4.5</v>
      </c>
      <c r="H166" s="410">
        <f>G166*30</f>
        <v>135</v>
      </c>
      <c r="I166" s="130">
        <v>90</v>
      </c>
      <c r="J166" s="130"/>
      <c r="K166" s="130"/>
      <c r="L166" s="130">
        <v>90</v>
      </c>
      <c r="M166" s="1094">
        <f>H166-I166</f>
        <v>45</v>
      </c>
      <c r="N166" s="415"/>
      <c r="O166" s="347"/>
      <c r="P166" s="418"/>
      <c r="Q166" s="415"/>
      <c r="R166" s="347"/>
      <c r="S166" s="416"/>
      <c r="T166" s="407"/>
      <c r="U166" s="347"/>
      <c r="V166" s="347"/>
      <c r="W166" s="347"/>
      <c r="X166" s="347"/>
      <c r="Y166" s="416"/>
    </row>
    <row r="167" spans="1:25" ht="15.75">
      <c r="A167" s="115" t="s">
        <v>167</v>
      </c>
      <c r="B167" s="75" t="s">
        <v>63</v>
      </c>
      <c r="C167" s="61"/>
      <c r="D167" s="51"/>
      <c r="E167" s="51"/>
      <c r="F167" s="402"/>
      <c r="G167" s="405">
        <v>6</v>
      </c>
      <c r="H167" s="410">
        <f>G167*30</f>
        <v>180</v>
      </c>
      <c r="I167" s="51">
        <v>120</v>
      </c>
      <c r="J167" s="51"/>
      <c r="K167" s="51"/>
      <c r="L167" s="51">
        <v>120</v>
      </c>
      <c r="M167" s="1095">
        <v>60</v>
      </c>
      <c r="N167" s="271"/>
      <c r="O167" s="272"/>
      <c r="P167" s="419"/>
      <c r="Q167" s="271"/>
      <c r="R167" s="272"/>
      <c r="S167" s="273"/>
      <c r="T167" s="408"/>
      <c r="U167" s="272"/>
      <c r="V167" s="272"/>
      <c r="W167" s="272"/>
      <c r="X167" s="272"/>
      <c r="Y167" s="273"/>
    </row>
    <row r="168" spans="1:25" ht="16.5" thickBot="1">
      <c r="A168" s="126" t="s">
        <v>168</v>
      </c>
      <c r="B168" s="425" t="s">
        <v>20</v>
      </c>
      <c r="C168" s="127"/>
      <c r="D168" s="90"/>
      <c r="E168" s="90"/>
      <c r="F168" s="403"/>
      <c r="G168" s="406">
        <v>6.5</v>
      </c>
      <c r="H168" s="411">
        <f>G168*30</f>
        <v>195</v>
      </c>
      <c r="I168" s="276"/>
      <c r="J168" s="276"/>
      <c r="K168" s="276"/>
      <c r="L168" s="276"/>
      <c r="M168" s="277"/>
      <c r="N168" s="275"/>
      <c r="O168" s="276"/>
      <c r="P168" s="420"/>
      <c r="Q168" s="275"/>
      <c r="R168" s="276"/>
      <c r="S168" s="277"/>
      <c r="T168" s="422"/>
      <c r="U168" s="276"/>
      <c r="V168" s="276"/>
      <c r="W168" s="276"/>
      <c r="X168" s="276"/>
      <c r="Y168" s="277"/>
    </row>
    <row r="169" spans="1:25" ht="16.5" thickBot="1">
      <c r="A169" s="3094" t="s">
        <v>164</v>
      </c>
      <c r="B169" s="3095"/>
      <c r="C169" s="3095"/>
      <c r="D169" s="3095"/>
      <c r="E169" s="3095"/>
      <c r="F169" s="3096"/>
      <c r="G169" s="284">
        <f aca="true" t="shared" si="44" ref="G169:M169">G166+G165+G167+G168</f>
        <v>20</v>
      </c>
      <c r="H169" s="285">
        <f t="shared" si="44"/>
        <v>600</v>
      </c>
      <c r="I169" s="285">
        <f t="shared" si="44"/>
        <v>270</v>
      </c>
      <c r="J169" s="285">
        <f t="shared" si="44"/>
        <v>0</v>
      </c>
      <c r="K169" s="285">
        <f t="shared" si="44"/>
        <v>0</v>
      </c>
      <c r="L169" s="285">
        <f t="shared" si="44"/>
        <v>270</v>
      </c>
      <c r="M169" s="285">
        <f t="shared" si="44"/>
        <v>135</v>
      </c>
      <c r="N169" s="664">
        <f aca="true" t="shared" si="45" ref="N169:Y169">SUM(N166:N168)</f>
        <v>0</v>
      </c>
      <c r="O169" s="664">
        <f t="shared" si="45"/>
        <v>0</v>
      </c>
      <c r="P169" s="664">
        <f t="shared" si="45"/>
        <v>0</v>
      </c>
      <c r="Q169" s="664">
        <f t="shared" si="45"/>
        <v>0</v>
      </c>
      <c r="R169" s="664">
        <f t="shared" si="45"/>
        <v>0</v>
      </c>
      <c r="S169" s="664">
        <f t="shared" si="45"/>
        <v>0</v>
      </c>
      <c r="T169" s="664">
        <f t="shared" si="45"/>
        <v>0</v>
      </c>
      <c r="U169" s="664">
        <f t="shared" si="45"/>
        <v>0</v>
      </c>
      <c r="V169" s="664">
        <f t="shared" si="45"/>
        <v>0</v>
      </c>
      <c r="W169" s="664">
        <f t="shared" si="45"/>
        <v>0</v>
      </c>
      <c r="X169" s="664">
        <f t="shared" si="45"/>
        <v>0</v>
      </c>
      <c r="Y169" s="665">
        <f t="shared" si="45"/>
        <v>0</v>
      </c>
    </row>
    <row r="170" spans="1:25" ht="16.5" customHeight="1" thickBot="1">
      <c r="A170" s="3097" t="s">
        <v>23</v>
      </c>
      <c r="B170" s="3098"/>
      <c r="C170" s="3098"/>
      <c r="D170" s="3098"/>
      <c r="E170" s="3098"/>
      <c r="F170" s="3098"/>
      <c r="G170" s="3098"/>
      <c r="H170" s="3098"/>
      <c r="I170" s="3098"/>
      <c r="J170" s="3098"/>
      <c r="K170" s="3098"/>
      <c r="L170" s="3098"/>
      <c r="M170" s="3098"/>
      <c r="N170" s="3098"/>
      <c r="O170" s="3098"/>
      <c r="P170" s="3098"/>
      <c r="Q170" s="3098"/>
      <c r="R170" s="3098"/>
      <c r="S170" s="3098"/>
      <c r="T170" s="3098"/>
      <c r="U170" s="3098"/>
      <c r="V170" s="3098"/>
      <c r="W170" s="3098"/>
      <c r="X170" s="3098"/>
      <c r="Y170" s="3099"/>
    </row>
    <row r="171" spans="1:25" ht="16.5" thickBot="1">
      <c r="A171" s="103" t="s">
        <v>169</v>
      </c>
      <c r="B171" s="286" t="s">
        <v>80</v>
      </c>
      <c r="C171" s="287"/>
      <c r="D171" s="288">
        <v>12</v>
      </c>
      <c r="E171" s="288"/>
      <c r="F171" s="289"/>
      <c r="G171" s="145">
        <v>1.5</v>
      </c>
      <c r="H171" s="287">
        <f>G171*30</f>
        <v>45</v>
      </c>
      <c r="I171" s="267"/>
      <c r="J171" s="267"/>
      <c r="K171" s="267"/>
      <c r="L171" s="267"/>
      <c r="M171" s="268"/>
      <c r="N171" s="266"/>
      <c r="O171" s="267"/>
      <c r="P171" s="268"/>
      <c r="Q171" s="266"/>
      <c r="R171" s="267"/>
      <c r="S171" s="268"/>
      <c r="T171" s="266"/>
      <c r="U171" s="267"/>
      <c r="V171" s="268"/>
      <c r="W171" s="266"/>
      <c r="X171" s="267"/>
      <c r="Y171" s="268"/>
    </row>
    <row r="172" spans="1:25" ht="16.5" thickBot="1">
      <c r="A172" s="3100" t="s">
        <v>170</v>
      </c>
      <c r="B172" s="3101"/>
      <c r="C172" s="3101"/>
      <c r="D172" s="3101"/>
      <c r="E172" s="3101"/>
      <c r="F172" s="3101"/>
      <c r="G172" s="290">
        <f>G171</f>
        <v>1.5</v>
      </c>
      <c r="H172" s="140">
        <f aca="true" t="shared" si="46" ref="H172:Y172">H171</f>
        <v>45</v>
      </c>
      <c r="I172" s="140">
        <f t="shared" si="46"/>
        <v>0</v>
      </c>
      <c r="J172" s="140">
        <f t="shared" si="46"/>
        <v>0</v>
      </c>
      <c r="K172" s="140">
        <f t="shared" si="46"/>
        <v>0</v>
      </c>
      <c r="L172" s="140">
        <f t="shared" si="46"/>
        <v>0</v>
      </c>
      <c r="M172" s="140">
        <f t="shared" si="46"/>
        <v>0</v>
      </c>
      <c r="N172" s="663">
        <f t="shared" si="46"/>
        <v>0</v>
      </c>
      <c r="O172" s="663">
        <f t="shared" si="46"/>
        <v>0</v>
      </c>
      <c r="P172" s="663">
        <f t="shared" si="46"/>
        <v>0</v>
      </c>
      <c r="Q172" s="663">
        <f t="shared" si="46"/>
        <v>0</v>
      </c>
      <c r="R172" s="663">
        <f t="shared" si="46"/>
        <v>0</v>
      </c>
      <c r="S172" s="663">
        <f t="shared" si="46"/>
        <v>0</v>
      </c>
      <c r="T172" s="663">
        <f t="shared" si="46"/>
        <v>0</v>
      </c>
      <c r="U172" s="663">
        <f t="shared" si="46"/>
        <v>0</v>
      </c>
      <c r="V172" s="663">
        <f t="shared" si="46"/>
        <v>0</v>
      </c>
      <c r="W172" s="663">
        <f t="shared" si="46"/>
        <v>0</v>
      </c>
      <c r="X172" s="663">
        <f t="shared" si="46"/>
        <v>0</v>
      </c>
      <c r="Y172" s="666">
        <f t="shared" si="46"/>
        <v>0</v>
      </c>
    </row>
    <row r="173" spans="1:25" ht="16.5" thickBot="1">
      <c r="A173" s="291"/>
      <c r="B173" s="291"/>
      <c r="C173" s="291"/>
      <c r="D173" s="291"/>
      <c r="E173" s="291"/>
      <c r="F173" s="291"/>
      <c r="G173" s="292"/>
      <c r="H173" s="293"/>
      <c r="I173" s="294"/>
      <c r="J173" s="293"/>
      <c r="K173" s="293"/>
      <c r="L173" s="293"/>
      <c r="M173" s="293"/>
      <c r="N173" s="295"/>
      <c r="O173" s="295"/>
      <c r="P173" s="295"/>
      <c r="Q173" s="295"/>
      <c r="R173" s="295"/>
      <c r="S173" s="295"/>
      <c r="T173" s="295"/>
      <c r="U173" s="295"/>
      <c r="V173" s="295"/>
      <c r="W173" s="295"/>
      <c r="X173" s="295"/>
      <c r="Y173" s="295"/>
    </row>
    <row r="174" spans="1:25" ht="16.5" thickBot="1">
      <c r="A174" s="3088" t="s">
        <v>225</v>
      </c>
      <c r="B174" s="3088"/>
      <c r="C174" s="3088"/>
      <c r="D174" s="3088"/>
      <c r="E174" s="3088"/>
      <c r="F174" s="3088"/>
      <c r="G174" s="513">
        <f aca="true" t="shared" si="47" ref="G174:M174">G90+G140+G169+G172+G103</f>
        <v>240</v>
      </c>
      <c r="H174" s="513">
        <f t="shared" si="47"/>
        <v>7200</v>
      </c>
      <c r="I174" s="513">
        <f t="shared" si="47"/>
        <v>3165</v>
      </c>
      <c r="J174" s="513">
        <f t="shared" si="47"/>
        <v>1475</v>
      </c>
      <c r="K174" s="513">
        <f t="shared" si="47"/>
        <v>87</v>
      </c>
      <c r="L174" s="513">
        <f t="shared" si="47"/>
        <v>1603</v>
      </c>
      <c r="M174" s="513">
        <f t="shared" si="47"/>
        <v>3795</v>
      </c>
      <c r="N174" s="589">
        <f aca="true" t="shared" si="48" ref="N174:Y174">N90+N140+N169+N172</f>
        <v>27</v>
      </c>
      <c r="O174" s="589">
        <f t="shared" si="48"/>
        <v>26</v>
      </c>
      <c r="P174" s="589">
        <f t="shared" si="48"/>
        <v>25</v>
      </c>
      <c r="Q174" s="589">
        <f t="shared" si="48"/>
        <v>25</v>
      </c>
      <c r="R174" s="589">
        <f t="shared" si="48"/>
        <v>22</v>
      </c>
      <c r="S174" s="589">
        <f t="shared" si="48"/>
        <v>23.333333333333336</v>
      </c>
      <c r="T174" s="589">
        <f t="shared" si="48"/>
        <v>18</v>
      </c>
      <c r="U174" s="589">
        <f t="shared" si="48"/>
        <v>22.333333333333332</v>
      </c>
      <c r="V174" s="589">
        <f t="shared" si="48"/>
        <v>21.333333333333332</v>
      </c>
      <c r="W174" s="589">
        <f t="shared" si="48"/>
        <v>17</v>
      </c>
      <c r="X174" s="589">
        <f t="shared" si="48"/>
        <v>16</v>
      </c>
      <c r="Y174" s="589">
        <f t="shared" si="48"/>
        <v>12</v>
      </c>
    </row>
    <row r="175" spans="1:25" ht="15.75">
      <c r="A175" s="3089" t="s">
        <v>90</v>
      </c>
      <c r="B175" s="3090"/>
      <c r="C175" s="3090"/>
      <c r="D175" s="3090"/>
      <c r="E175" s="3090"/>
      <c r="F175" s="3090"/>
      <c r="G175" s="3090"/>
      <c r="H175" s="3090"/>
      <c r="I175" s="3090"/>
      <c r="J175" s="3090"/>
      <c r="K175" s="3090"/>
      <c r="L175" s="3090"/>
      <c r="M175" s="3090"/>
      <c r="N175" s="597">
        <f aca="true" t="shared" si="49" ref="N175:Y175">N172+N169+N140+N90</f>
        <v>27</v>
      </c>
      <c r="O175" s="597">
        <f t="shared" si="49"/>
        <v>26</v>
      </c>
      <c r="P175" s="597">
        <f t="shared" si="49"/>
        <v>25</v>
      </c>
      <c r="Q175" s="597">
        <f t="shared" si="49"/>
        <v>25</v>
      </c>
      <c r="R175" s="597">
        <f t="shared" si="49"/>
        <v>22</v>
      </c>
      <c r="S175" s="597">
        <f t="shared" si="49"/>
        <v>23.333333333333336</v>
      </c>
      <c r="T175" s="597">
        <f t="shared" si="49"/>
        <v>18</v>
      </c>
      <c r="U175" s="597">
        <f t="shared" si="49"/>
        <v>22.333333333333332</v>
      </c>
      <c r="V175" s="597">
        <f t="shared" si="49"/>
        <v>21.333333333333332</v>
      </c>
      <c r="W175" s="597">
        <f t="shared" si="49"/>
        <v>17</v>
      </c>
      <c r="X175" s="597">
        <f t="shared" si="49"/>
        <v>16</v>
      </c>
      <c r="Y175" s="597">
        <f t="shared" si="49"/>
        <v>12</v>
      </c>
    </row>
    <row r="176" spans="1:25" ht="15.75">
      <c r="A176" s="3081" t="s">
        <v>30</v>
      </c>
      <c r="B176" s="3082"/>
      <c r="C176" s="3082"/>
      <c r="D176" s="3082"/>
      <c r="E176" s="3082"/>
      <c r="F176" s="3082"/>
      <c r="G176" s="3082"/>
      <c r="H176" s="3082"/>
      <c r="I176" s="3082"/>
      <c r="J176" s="3082"/>
      <c r="K176" s="3082"/>
      <c r="L176" s="3082"/>
      <c r="M176" s="3082"/>
      <c r="N176" s="590">
        <v>3</v>
      </c>
      <c r="O176" s="591">
        <v>3</v>
      </c>
      <c r="P176" s="592">
        <v>4</v>
      </c>
      <c r="Q176" s="590">
        <v>4</v>
      </c>
      <c r="R176" s="591">
        <v>1</v>
      </c>
      <c r="S176" s="592">
        <v>3</v>
      </c>
      <c r="T176" s="590">
        <v>3</v>
      </c>
      <c r="U176" s="591">
        <v>3</v>
      </c>
      <c r="V176" s="592">
        <v>1</v>
      </c>
      <c r="W176" s="590">
        <v>2</v>
      </c>
      <c r="X176" s="591">
        <v>2</v>
      </c>
      <c r="Y176" s="592"/>
    </row>
    <row r="177" spans="1:25" ht="15.75">
      <c r="A177" s="3081" t="s">
        <v>171</v>
      </c>
      <c r="B177" s="3082"/>
      <c r="C177" s="3082"/>
      <c r="D177" s="3082"/>
      <c r="E177" s="3082"/>
      <c r="F177" s="3082"/>
      <c r="G177" s="3082"/>
      <c r="H177" s="3082"/>
      <c r="I177" s="3082"/>
      <c r="J177" s="3082"/>
      <c r="K177" s="3082"/>
      <c r="L177" s="3082"/>
      <c r="M177" s="3082"/>
      <c r="N177" s="590">
        <v>4</v>
      </c>
      <c r="O177" s="591"/>
      <c r="P177" s="592">
        <v>2</v>
      </c>
      <c r="Q177" s="590">
        <v>3</v>
      </c>
      <c r="R177" s="1110">
        <v>3</v>
      </c>
      <c r="S177" s="592">
        <v>6</v>
      </c>
      <c r="T177" s="590">
        <v>5</v>
      </c>
      <c r="U177" s="591">
        <v>3</v>
      </c>
      <c r="V177" s="592">
        <v>5</v>
      </c>
      <c r="W177" s="590">
        <v>2</v>
      </c>
      <c r="X177" s="591"/>
      <c r="Y177" s="592">
        <v>3</v>
      </c>
    </row>
    <row r="178" spans="1:25" ht="15.75">
      <c r="A178" s="3081" t="s">
        <v>172</v>
      </c>
      <c r="B178" s="3082"/>
      <c r="C178" s="3082"/>
      <c r="D178" s="3082"/>
      <c r="E178" s="3082"/>
      <c r="F178" s="3082"/>
      <c r="G178" s="3082"/>
      <c r="H178" s="3082"/>
      <c r="I178" s="3082"/>
      <c r="J178" s="3082"/>
      <c r="K178" s="3082"/>
      <c r="L178" s="3082"/>
      <c r="M178" s="3082"/>
      <c r="N178" s="590"/>
      <c r="O178" s="591"/>
      <c r="P178" s="592"/>
      <c r="Q178" s="590"/>
      <c r="R178" s="591"/>
      <c r="S178" s="592"/>
      <c r="T178" s="590"/>
      <c r="U178" s="591"/>
      <c r="V178" s="592"/>
      <c r="W178" s="590"/>
      <c r="X178" s="591"/>
      <c r="Y178" s="592"/>
    </row>
    <row r="179" spans="1:25" ht="15.75">
      <c r="A179" s="3083" t="s">
        <v>89</v>
      </c>
      <c r="B179" s="3084"/>
      <c r="C179" s="3084"/>
      <c r="D179" s="3084"/>
      <c r="E179" s="3084"/>
      <c r="F179" s="3084"/>
      <c r="G179" s="3084"/>
      <c r="H179" s="3084"/>
      <c r="I179" s="3084"/>
      <c r="J179" s="3084"/>
      <c r="K179" s="3084"/>
      <c r="L179" s="3084"/>
      <c r="M179" s="3084"/>
      <c r="N179" s="593"/>
      <c r="O179" s="594"/>
      <c r="P179" s="595"/>
      <c r="Q179" s="593">
        <v>1</v>
      </c>
      <c r="R179" s="594">
        <v>1</v>
      </c>
      <c r="S179" s="595">
        <v>1</v>
      </c>
      <c r="T179" s="593"/>
      <c r="U179" s="594"/>
      <c r="V179" s="595">
        <v>1</v>
      </c>
      <c r="W179" s="593"/>
      <c r="X179" s="594">
        <v>2</v>
      </c>
      <c r="Y179" s="595"/>
    </row>
    <row r="180" spans="1:26" ht="15.75">
      <c r="A180" s="299"/>
      <c r="B180" s="299"/>
      <c r="C180" s="300"/>
      <c r="D180" s="300"/>
      <c r="E180" s="300"/>
      <c r="F180" s="300"/>
      <c r="G180" s="300"/>
      <c r="H180" s="300"/>
      <c r="I180" s="300"/>
      <c r="J180" s="300"/>
      <c r="K180" s="300"/>
      <c r="L180" s="300"/>
      <c r="M180" s="448"/>
      <c r="N180" s="2820">
        <f>G38+G12+G13+G14+G23+G24+G25+G40+G43+G44+G46+G47+G49+G52+G53+G54+G55+G83+G17</f>
        <v>60</v>
      </c>
      <c r="O180" s="2821"/>
      <c r="P180" s="2821"/>
      <c r="Q180" s="2820">
        <f>G18+G19+G20+G26+G27+G28+G41+G50+G62+G63+G64+G71+G72+G75+G84+G88+G123+G124+G127+G128+G165+G98+G99+G100</f>
        <v>60</v>
      </c>
      <c r="R180" s="2840"/>
      <c r="S180" s="2840"/>
      <c r="T180" s="2841">
        <f>G65+G66+G68+G69+G73+G76+G80+G82+G85+G129+G135+G136+G137+G138+G166+G67+G101+G102</f>
        <v>60</v>
      </c>
      <c r="U180" s="2842"/>
      <c r="V180" s="2842"/>
      <c r="W180" s="2841">
        <f>G16+G78+G79+G81+G86+G87+G121+G130+G132+G133+G139+G167+G168+G171</f>
        <v>60</v>
      </c>
      <c r="X180" s="2842"/>
      <c r="Y180" s="2842"/>
      <c r="Z180" s="659">
        <f>N180+Q180+T180+W180</f>
        <v>240</v>
      </c>
    </row>
    <row r="181" spans="1:25" s="9" customFormat="1" ht="15.75">
      <c r="A181" s="301"/>
      <c r="B181" s="301"/>
      <c r="C181" s="301"/>
      <c r="D181" s="301"/>
      <c r="E181" s="301"/>
      <c r="F181" s="301"/>
      <c r="G181" s="301"/>
      <c r="H181" s="301"/>
      <c r="I181" s="301"/>
      <c r="J181" s="301"/>
      <c r="K181" s="301"/>
      <c r="L181" s="301"/>
      <c r="M181" s="301"/>
      <c r="N181" s="596"/>
      <c r="O181" s="621"/>
      <c r="P181" s="621"/>
      <c r="Q181" s="622"/>
      <c r="R181" s="623"/>
      <c r="S181" s="623"/>
      <c r="T181" s="622"/>
      <c r="U181" s="622"/>
      <c r="V181" s="622"/>
      <c r="W181" s="622"/>
      <c r="X181" s="622"/>
      <c r="Y181" s="622"/>
    </row>
    <row r="182" spans="1:25" s="9" customFormat="1" ht="16.5" thickBot="1">
      <c r="A182" s="301"/>
      <c r="L182" s="301"/>
      <c r="M182" s="301"/>
      <c r="N182" s="596"/>
      <c r="O182" s="622"/>
      <c r="P182" s="622"/>
      <c r="Q182" s="622"/>
      <c r="R182" s="622"/>
      <c r="S182" s="622"/>
      <c r="T182" s="622"/>
      <c r="U182" s="622"/>
      <c r="V182" s="622"/>
      <c r="W182" s="622"/>
      <c r="X182" s="622"/>
      <c r="Y182" s="622"/>
    </row>
    <row r="183" spans="1:25" s="9" customFormat="1" ht="16.5" thickBot="1">
      <c r="A183" s="3088" t="s">
        <v>232</v>
      </c>
      <c r="B183" s="3088"/>
      <c r="C183" s="3088"/>
      <c r="D183" s="3088"/>
      <c r="E183" s="3088"/>
      <c r="F183" s="3088"/>
      <c r="G183" s="513">
        <f aca="true" t="shared" si="50" ref="G183:M183">G172+G169+G162+G90+G103</f>
        <v>240</v>
      </c>
      <c r="H183" s="513">
        <f t="shared" si="50"/>
        <v>7200</v>
      </c>
      <c r="I183" s="513">
        <f t="shared" si="50"/>
        <v>3222</v>
      </c>
      <c r="J183" s="513">
        <f t="shared" si="50"/>
        <v>1455</v>
      </c>
      <c r="K183" s="513">
        <f t="shared" si="50"/>
        <v>87</v>
      </c>
      <c r="L183" s="513">
        <f t="shared" si="50"/>
        <v>1680</v>
      </c>
      <c r="M183" s="513">
        <f t="shared" si="50"/>
        <v>3738</v>
      </c>
      <c r="N183" s="589">
        <f aca="true" t="shared" si="51" ref="N183:Y183">N162+N90</f>
        <v>27</v>
      </c>
      <c r="O183" s="589">
        <f t="shared" si="51"/>
        <v>26</v>
      </c>
      <c r="P183" s="589">
        <f t="shared" si="51"/>
        <v>25</v>
      </c>
      <c r="Q183" s="589">
        <f t="shared" si="51"/>
        <v>25</v>
      </c>
      <c r="R183" s="589">
        <f t="shared" si="51"/>
        <v>25</v>
      </c>
      <c r="S183" s="589">
        <f t="shared" si="51"/>
        <v>22.333333333333336</v>
      </c>
      <c r="T183" s="589">
        <f t="shared" si="51"/>
        <v>18</v>
      </c>
      <c r="U183" s="589">
        <f t="shared" si="51"/>
        <v>20.333333333333332</v>
      </c>
      <c r="V183" s="589">
        <f t="shared" si="51"/>
        <v>23.333333333333332</v>
      </c>
      <c r="W183" s="589">
        <f t="shared" si="51"/>
        <v>16</v>
      </c>
      <c r="X183" s="589">
        <f t="shared" si="51"/>
        <v>20</v>
      </c>
      <c r="Y183" s="589">
        <f t="shared" si="51"/>
        <v>14</v>
      </c>
    </row>
    <row r="184" spans="1:25" s="9" customFormat="1" ht="15.75">
      <c r="A184" s="3089" t="s">
        <v>90</v>
      </c>
      <c r="B184" s="3090"/>
      <c r="C184" s="3090"/>
      <c r="D184" s="3090"/>
      <c r="E184" s="3090"/>
      <c r="F184" s="3090"/>
      <c r="G184" s="3090"/>
      <c r="H184" s="3090"/>
      <c r="I184" s="3090"/>
      <c r="J184" s="3090"/>
      <c r="K184" s="3090"/>
      <c r="L184" s="3090"/>
      <c r="M184" s="3090"/>
      <c r="N184" s="597">
        <f aca="true" t="shared" si="52" ref="N184:Y184">N172+N169+N162+N90</f>
        <v>27</v>
      </c>
      <c r="O184" s="597">
        <f t="shared" si="52"/>
        <v>26</v>
      </c>
      <c r="P184" s="597">
        <f t="shared" si="52"/>
        <v>25</v>
      </c>
      <c r="Q184" s="597">
        <f t="shared" si="52"/>
        <v>25</v>
      </c>
      <c r="R184" s="597">
        <f t="shared" si="52"/>
        <v>25</v>
      </c>
      <c r="S184" s="597">
        <f t="shared" si="52"/>
        <v>22.333333333333336</v>
      </c>
      <c r="T184" s="597">
        <f t="shared" si="52"/>
        <v>18</v>
      </c>
      <c r="U184" s="597">
        <f t="shared" si="52"/>
        <v>20.333333333333332</v>
      </c>
      <c r="V184" s="597">
        <f t="shared" si="52"/>
        <v>23.333333333333332</v>
      </c>
      <c r="W184" s="597">
        <f t="shared" si="52"/>
        <v>16</v>
      </c>
      <c r="X184" s="597">
        <f t="shared" si="52"/>
        <v>20</v>
      </c>
      <c r="Y184" s="597">
        <f t="shared" si="52"/>
        <v>14</v>
      </c>
    </row>
    <row r="185" spans="1:25" s="9" customFormat="1" ht="21.75" customHeight="1">
      <c r="A185" s="3081" t="s">
        <v>30</v>
      </c>
      <c r="B185" s="3082"/>
      <c r="C185" s="3082"/>
      <c r="D185" s="3082"/>
      <c r="E185" s="3082"/>
      <c r="F185" s="3082"/>
      <c r="G185" s="3082"/>
      <c r="H185" s="3082"/>
      <c r="I185" s="3082"/>
      <c r="J185" s="3082"/>
      <c r="K185" s="3082"/>
      <c r="L185" s="3082"/>
      <c r="M185" s="3082"/>
      <c r="N185" s="590">
        <v>3</v>
      </c>
      <c r="O185" s="591">
        <v>3</v>
      </c>
      <c r="P185" s="592">
        <v>4</v>
      </c>
      <c r="Q185" s="590">
        <v>4</v>
      </c>
      <c r="R185" s="591">
        <v>1</v>
      </c>
      <c r="S185" s="592">
        <v>3</v>
      </c>
      <c r="T185" s="590">
        <v>3</v>
      </c>
      <c r="U185" s="591">
        <v>2</v>
      </c>
      <c r="V185" s="592">
        <v>2</v>
      </c>
      <c r="W185" s="590">
        <v>2</v>
      </c>
      <c r="X185" s="591">
        <v>2</v>
      </c>
      <c r="Y185" s="592">
        <v>1</v>
      </c>
    </row>
    <row r="186" spans="1:25" s="9" customFormat="1" ht="15.75">
      <c r="A186" s="3081" t="s">
        <v>171</v>
      </c>
      <c r="B186" s="3082"/>
      <c r="C186" s="3082"/>
      <c r="D186" s="3082"/>
      <c r="E186" s="3082"/>
      <c r="F186" s="3082"/>
      <c r="G186" s="3082"/>
      <c r="H186" s="3082"/>
      <c r="I186" s="3082"/>
      <c r="J186" s="3082"/>
      <c r="K186" s="3082"/>
      <c r="L186" s="3082"/>
      <c r="M186" s="3082"/>
      <c r="N186" s="296">
        <v>4</v>
      </c>
      <c r="O186" s="297"/>
      <c r="P186" s="298">
        <v>2</v>
      </c>
      <c r="Q186" s="296">
        <v>3</v>
      </c>
      <c r="R186" s="297">
        <v>4</v>
      </c>
      <c r="S186" s="298">
        <v>6</v>
      </c>
      <c r="T186" s="296">
        <v>5</v>
      </c>
      <c r="U186" s="297">
        <v>3</v>
      </c>
      <c r="V186" s="298">
        <v>6</v>
      </c>
      <c r="W186" s="296">
        <v>3</v>
      </c>
      <c r="X186" s="297">
        <v>1</v>
      </c>
      <c r="Y186" s="298">
        <v>2</v>
      </c>
    </row>
    <row r="187" spans="1:25" s="9" customFormat="1" ht="20.25" customHeight="1">
      <c r="A187" s="3081" t="s">
        <v>172</v>
      </c>
      <c r="B187" s="3082"/>
      <c r="C187" s="3082"/>
      <c r="D187" s="3082"/>
      <c r="E187" s="3082"/>
      <c r="F187" s="3082"/>
      <c r="G187" s="3082"/>
      <c r="H187" s="3082"/>
      <c r="I187" s="3082"/>
      <c r="J187" s="3082"/>
      <c r="K187" s="3082"/>
      <c r="L187" s="3082"/>
      <c r="M187" s="3082"/>
      <c r="N187" s="296"/>
      <c r="O187" s="297"/>
      <c r="P187" s="298"/>
      <c r="Q187" s="296"/>
      <c r="R187" s="297"/>
      <c r="S187" s="298"/>
      <c r="T187" s="296"/>
      <c r="U187" s="297"/>
      <c r="V187" s="298"/>
      <c r="W187" s="296"/>
      <c r="X187" s="297"/>
      <c r="Y187" s="298"/>
    </row>
    <row r="188" spans="1:25" s="9" customFormat="1" ht="18" customHeight="1">
      <c r="A188" s="3083" t="s">
        <v>89</v>
      </c>
      <c r="B188" s="3084"/>
      <c r="C188" s="3084"/>
      <c r="D188" s="3084"/>
      <c r="E188" s="3084"/>
      <c r="F188" s="3084"/>
      <c r="G188" s="3084"/>
      <c r="H188" s="3084"/>
      <c r="I188" s="3084"/>
      <c r="J188" s="3084"/>
      <c r="K188" s="3084"/>
      <c r="L188" s="3084"/>
      <c r="M188" s="3084"/>
      <c r="N188" s="343"/>
      <c r="O188" s="344"/>
      <c r="P188" s="345"/>
      <c r="Q188" s="343">
        <v>1</v>
      </c>
      <c r="R188" s="344">
        <v>1</v>
      </c>
      <c r="S188" s="345"/>
      <c r="T188" s="343"/>
      <c r="U188" s="344"/>
      <c r="V188" s="345">
        <v>1</v>
      </c>
      <c r="W188" s="343"/>
      <c r="X188" s="344">
        <v>1</v>
      </c>
      <c r="Y188" s="345"/>
    </row>
    <row r="189" spans="1:26" s="9" customFormat="1" ht="18" customHeight="1">
      <c r="A189" s="299"/>
      <c r="B189" s="299"/>
      <c r="C189" s="300"/>
      <c r="D189" s="300"/>
      <c r="E189" s="300"/>
      <c r="F189" s="300"/>
      <c r="G189" s="300"/>
      <c r="H189" s="300"/>
      <c r="I189" s="300"/>
      <c r="J189" s="300"/>
      <c r="K189" s="300"/>
      <c r="L189" s="300"/>
      <c r="M189" s="448"/>
      <c r="N189" s="3085">
        <f>G38+G12+G13+G14+G17+G23+G24+G25+G40+G43+G44+G46+G47+G49+G52+G53+G54+G55++G83</f>
        <v>60</v>
      </c>
      <c r="O189" s="2821"/>
      <c r="P189" s="2821"/>
      <c r="Q189" s="3085">
        <f>G18+G19+G20+G26+G27+G28+G41+G50+G62+G63+G64+G72+G71+G75+G84+G88+G149+G150+G165+G159+G98+G99+G100</f>
        <v>60</v>
      </c>
      <c r="R189" s="2840"/>
      <c r="S189" s="2840"/>
      <c r="T189" s="3086">
        <f>G65+G66+G67+G68+G69+G73+G76+G80+G82+G85+G144+G145+G151+G153+G154+G155+G166+G101+G102</f>
        <v>60</v>
      </c>
      <c r="U189" s="3087"/>
      <c r="V189" s="3087"/>
      <c r="W189" s="3086">
        <f>G171+G168+G167+G160+G158+G156+G148+G147+G146+G87+G86+G81+G79+G78+G16+G161+G157</f>
        <v>60</v>
      </c>
      <c r="X189" s="3087"/>
      <c r="Y189" s="3087"/>
      <c r="Z189" s="387">
        <f>N189+Q189+T189+W189</f>
        <v>240</v>
      </c>
    </row>
    <row r="190" spans="1:25" s="9" customFormat="1" ht="18" customHeight="1">
      <c r="A190" s="301"/>
      <c r="B190" s="301"/>
      <c r="C190" s="301"/>
      <c r="D190" s="301"/>
      <c r="E190" s="301"/>
      <c r="F190" s="301"/>
      <c r="G190" s="301"/>
      <c r="H190" s="301"/>
      <c r="I190" s="301"/>
      <c r="J190" s="301"/>
      <c r="K190" s="301"/>
      <c r="L190" s="301"/>
      <c r="M190" s="301"/>
      <c r="N190" s="302"/>
      <c r="O190" s="624"/>
      <c r="P190" s="624"/>
      <c r="Q190" s="625"/>
      <c r="R190" s="626"/>
      <c r="S190" s="626"/>
      <c r="T190" s="625"/>
      <c r="U190" s="625"/>
      <c r="V190" s="625"/>
      <c r="W190" s="625"/>
      <c r="X190" s="625"/>
      <c r="Y190" s="302"/>
    </row>
    <row r="191" spans="1:25" s="9" customFormat="1" ht="15.75">
      <c r="A191" s="309"/>
      <c r="B191" s="309"/>
      <c r="C191" s="348"/>
      <c r="D191" s="282"/>
      <c r="E191" s="348"/>
      <c r="F191" s="348"/>
      <c r="G191" s="349"/>
      <c r="H191" s="309"/>
      <c r="I191" s="309"/>
      <c r="J191" s="309"/>
      <c r="K191" s="309"/>
      <c r="L191" s="309"/>
      <c r="M191" s="309"/>
      <c r="N191" s="309"/>
      <c r="O191" s="309"/>
      <c r="P191" s="309"/>
      <c r="Q191" s="309"/>
      <c r="R191" s="309"/>
      <c r="S191" s="309"/>
      <c r="T191" s="309"/>
      <c r="U191" s="309"/>
      <c r="V191" s="309"/>
      <c r="W191" s="309"/>
      <c r="X191" s="309"/>
      <c r="Y191" s="309"/>
    </row>
    <row r="192" spans="1:25" s="9" customFormat="1" ht="15.75">
      <c r="A192" s="309"/>
      <c r="B192" s="309"/>
      <c r="C192" s="348"/>
      <c r="D192" s="282"/>
      <c r="E192" s="348"/>
      <c r="F192" s="348"/>
      <c r="G192" s="349"/>
      <c r="H192" s="309"/>
      <c r="I192" s="309"/>
      <c r="J192" s="309"/>
      <c r="K192" s="309"/>
      <c r="L192" s="309"/>
      <c r="M192" s="309"/>
      <c r="N192" s="309"/>
      <c r="O192" s="309"/>
      <c r="P192" s="309"/>
      <c r="Q192" s="309"/>
      <c r="R192" s="309"/>
      <c r="S192" s="309"/>
      <c r="T192" s="309"/>
      <c r="U192" s="309"/>
      <c r="V192" s="309"/>
      <c r="W192" s="309"/>
      <c r="X192" s="309"/>
      <c r="Y192" s="309"/>
    </row>
    <row r="193" spans="1:25" s="9" customFormat="1" ht="15.75">
      <c r="A193" s="283"/>
      <c r="B193" s="303" t="s">
        <v>308</v>
      </c>
      <c r="C193" s="304"/>
      <c r="D193" s="3074"/>
      <c r="E193" s="3075"/>
      <c r="F193" s="3075"/>
      <c r="G193" s="305"/>
      <c r="H193" s="3076" t="s">
        <v>307</v>
      </c>
      <c r="I193" s="3077"/>
      <c r="J193" s="3077"/>
      <c r="K193" s="3077"/>
      <c r="L193" s="311"/>
      <c r="M193" s="311"/>
      <c r="N193" s="309"/>
      <c r="O193" s="309"/>
      <c r="P193" s="309"/>
      <c r="Q193" s="309"/>
      <c r="R193" s="309"/>
      <c r="S193" s="309"/>
      <c r="T193" s="309"/>
      <c r="U193" s="309"/>
      <c r="V193" s="309"/>
      <c r="W193" s="309"/>
      <c r="X193" s="309"/>
      <c r="Y193" s="309"/>
    </row>
    <row r="194" spans="1:25" s="9" customFormat="1" ht="15.75">
      <c r="A194" s="283"/>
      <c r="B194" s="303"/>
      <c r="C194" s="304"/>
      <c r="D194" s="304"/>
      <c r="E194" s="304"/>
      <c r="F194" s="306"/>
      <c r="G194" s="305"/>
      <c r="H194" s="305"/>
      <c r="I194" s="307"/>
      <c r="J194" s="308"/>
      <c r="K194" s="308"/>
      <c r="L194" s="311"/>
      <c r="M194" s="311"/>
      <c r="N194" s="309"/>
      <c r="O194" s="309"/>
      <c r="P194" s="309"/>
      <c r="Q194" s="309"/>
      <c r="R194" s="309"/>
      <c r="S194" s="309"/>
      <c r="T194" s="309"/>
      <c r="U194" s="309"/>
      <c r="V194" s="309"/>
      <c r="W194" s="309"/>
      <c r="X194" s="309"/>
      <c r="Y194" s="309"/>
    </row>
    <row r="195" spans="1:25" s="9" customFormat="1" ht="15.75">
      <c r="A195" s="283"/>
      <c r="B195" s="303" t="s">
        <v>115</v>
      </c>
      <c r="C195" s="304"/>
      <c r="D195" s="3074"/>
      <c r="E195" s="3075"/>
      <c r="F195" s="3075"/>
      <c r="G195" s="305"/>
      <c r="H195" s="3076" t="s">
        <v>116</v>
      </c>
      <c r="I195" s="3077"/>
      <c r="J195" s="3077"/>
      <c r="K195" s="3077"/>
      <c r="L195" s="311"/>
      <c r="M195" s="311"/>
      <c r="N195" s="309"/>
      <c r="O195" s="309"/>
      <c r="P195" s="309"/>
      <c r="Q195" s="309"/>
      <c r="R195" s="309"/>
      <c r="S195" s="309"/>
      <c r="T195" s="309"/>
      <c r="U195" s="309"/>
      <c r="V195" s="309"/>
      <c r="W195" s="309"/>
      <c r="X195" s="309"/>
      <c r="Y195" s="309"/>
    </row>
    <row r="196" spans="1:25" s="9" customFormat="1" ht="15.75">
      <c r="A196" s="283"/>
      <c r="B196" s="310"/>
      <c r="C196" s="311"/>
      <c r="D196" s="350"/>
      <c r="E196" s="348"/>
      <c r="F196" s="311"/>
      <c r="G196" s="349"/>
      <c r="H196" s="3078"/>
      <c r="I196" s="310"/>
      <c r="J196" s="310"/>
      <c r="K196" s="310"/>
      <c r="L196" s="311"/>
      <c r="M196" s="311"/>
      <c r="N196" s="309"/>
      <c r="O196" s="309"/>
      <c r="P196" s="309"/>
      <c r="Q196" s="309"/>
      <c r="R196" s="309"/>
      <c r="S196" s="309"/>
      <c r="T196" s="309"/>
      <c r="U196" s="309"/>
      <c r="V196" s="309"/>
      <c r="W196" s="309"/>
      <c r="X196" s="309"/>
      <c r="Y196" s="309"/>
    </row>
    <row r="197" spans="1:25" ht="15.75">
      <c r="A197" s="283"/>
      <c r="B197" s="310"/>
      <c r="C197" s="311"/>
      <c r="D197" s="311"/>
      <c r="E197" s="348"/>
      <c r="F197" s="311"/>
      <c r="G197" s="349"/>
      <c r="H197" s="3079"/>
      <c r="I197" s="310"/>
      <c r="J197" s="310"/>
      <c r="K197" s="310"/>
      <c r="L197" s="311"/>
      <c r="M197" s="311"/>
      <c r="N197" s="309"/>
      <c r="O197" s="309"/>
      <c r="P197" s="312"/>
      <c r="Q197" s="312"/>
      <c r="R197" s="312"/>
      <c r="S197" s="312"/>
      <c r="T197" s="312"/>
      <c r="U197" s="312"/>
      <c r="V197" s="312"/>
      <c r="W197" s="312"/>
      <c r="X197" s="312"/>
      <c r="Y197" s="312"/>
    </row>
    <row r="198" spans="1:25" ht="15.75">
      <c r="A198" s="313"/>
      <c r="B198" s="314"/>
      <c r="C198" s="315"/>
      <c r="D198" s="315"/>
      <c r="E198" s="348"/>
      <c r="F198" s="315"/>
      <c r="G198" s="349"/>
      <c r="H198" s="3079"/>
      <c r="I198" s="3080"/>
      <c r="J198" s="3080"/>
      <c r="K198" s="3080"/>
      <c r="L198" s="3080"/>
      <c r="M198" s="315"/>
      <c r="N198" s="312"/>
      <c r="O198" s="312"/>
      <c r="P198" s="312"/>
      <c r="Q198" s="312"/>
      <c r="R198" s="312"/>
      <c r="S198" s="312"/>
      <c r="T198" s="312"/>
      <c r="U198" s="312"/>
      <c r="V198" s="312"/>
      <c r="W198" s="312"/>
      <c r="X198" s="312"/>
      <c r="Y198" s="312"/>
    </row>
    <row r="199" spans="1:25" ht="15.75">
      <c r="A199" s="312"/>
      <c r="B199" s="314"/>
      <c r="C199" s="351"/>
      <c r="D199" s="352"/>
      <c r="E199" s="351"/>
      <c r="F199" s="353"/>
      <c r="G199" s="354"/>
      <c r="H199" s="316"/>
      <c r="I199" s="314"/>
      <c r="J199" s="314"/>
      <c r="K199" s="314"/>
      <c r="L199" s="315"/>
      <c r="M199" s="315"/>
      <c r="N199" s="312"/>
      <c r="O199" s="312"/>
      <c r="P199" s="312"/>
      <c r="Q199" s="312"/>
      <c r="R199" s="312"/>
      <c r="S199" s="312"/>
      <c r="T199" s="312"/>
      <c r="U199" s="312"/>
      <c r="V199" s="312"/>
      <c r="W199" s="312"/>
      <c r="X199" s="312"/>
      <c r="Y199" s="312"/>
    </row>
    <row r="200" spans="1:13" ht="15.75">
      <c r="A200" s="6"/>
      <c r="B200" s="10"/>
      <c r="C200" s="11"/>
      <c r="D200" s="387"/>
      <c r="E200" s="11"/>
      <c r="F200" s="10"/>
      <c r="G200" s="94"/>
      <c r="H200" s="10"/>
      <c r="I200" s="10"/>
      <c r="J200" s="10"/>
      <c r="K200" s="10"/>
      <c r="L200" s="11"/>
      <c r="M200" s="11"/>
    </row>
    <row r="201" spans="1:13" ht="15">
      <c r="A201" s="6"/>
      <c r="B201" s="10"/>
      <c r="C201" s="11"/>
      <c r="D201" s="11"/>
      <c r="E201" s="11"/>
      <c r="F201" s="10"/>
      <c r="G201" s="95"/>
      <c r="H201" s="10"/>
      <c r="I201" s="10"/>
      <c r="J201" s="10"/>
      <c r="K201" s="10"/>
      <c r="L201" s="11"/>
      <c r="M201" s="11"/>
    </row>
    <row r="202" spans="1:13" ht="15">
      <c r="A202" s="6"/>
      <c r="B202" s="10"/>
      <c r="C202" s="11"/>
      <c r="D202" s="11"/>
      <c r="E202" s="11"/>
      <c r="F202" s="10"/>
      <c r="G202" s="95"/>
      <c r="H202" s="10"/>
      <c r="I202" s="10"/>
      <c r="J202" s="10"/>
      <c r="K202" s="10"/>
      <c r="L202" s="11"/>
      <c r="M202" s="11"/>
    </row>
    <row r="203" spans="1:13" ht="15">
      <c r="A203" s="6"/>
      <c r="B203" s="10"/>
      <c r="C203" s="11"/>
      <c r="D203" s="11"/>
      <c r="E203" s="11"/>
      <c r="F203" s="10"/>
      <c r="G203" s="95"/>
      <c r="H203" s="10"/>
      <c r="I203" s="10"/>
      <c r="J203" s="10"/>
      <c r="K203" s="10"/>
      <c r="L203" s="11"/>
      <c r="M203" s="11"/>
    </row>
    <row r="204" spans="1:13" ht="15">
      <c r="A204" s="6"/>
      <c r="B204" s="10"/>
      <c r="C204" s="11"/>
      <c r="D204" s="11"/>
      <c r="E204" s="11"/>
      <c r="F204" s="10"/>
      <c r="G204" s="95"/>
      <c r="H204" s="10"/>
      <c r="I204" s="10"/>
      <c r="J204" s="10"/>
      <c r="K204" s="10"/>
      <c r="L204" s="11"/>
      <c r="M204" s="11"/>
    </row>
    <row r="205" spans="1:13" ht="15">
      <c r="A205" s="6"/>
      <c r="B205" s="10"/>
      <c r="C205" s="11"/>
      <c r="D205" s="11"/>
      <c r="E205" s="11"/>
      <c r="F205" s="10"/>
      <c r="G205" s="95"/>
      <c r="H205" s="10"/>
      <c r="I205" s="10"/>
      <c r="J205" s="10"/>
      <c r="K205" s="10"/>
      <c r="L205" s="11"/>
      <c r="M205" s="11"/>
    </row>
    <row r="206" spans="1:13" ht="15">
      <c r="A206" s="6"/>
      <c r="B206" s="10"/>
      <c r="C206" s="11"/>
      <c r="D206" s="11"/>
      <c r="E206" s="11"/>
      <c r="F206" s="10"/>
      <c r="G206" s="95"/>
      <c r="H206" s="10"/>
      <c r="I206" s="10"/>
      <c r="J206" s="10"/>
      <c r="K206" s="10"/>
      <c r="L206" s="11"/>
      <c r="M206" s="11"/>
    </row>
    <row r="207" spans="1:13" ht="15">
      <c r="A207" s="6"/>
      <c r="B207" s="10"/>
      <c r="C207" s="11"/>
      <c r="D207" s="11"/>
      <c r="E207" s="11"/>
      <c r="F207" s="10"/>
      <c r="G207" s="95"/>
      <c r="H207" s="10"/>
      <c r="I207" s="10"/>
      <c r="J207" s="10"/>
      <c r="K207" s="10"/>
      <c r="L207" s="11"/>
      <c r="M207" s="11"/>
    </row>
    <row r="208" spans="1:13" ht="15">
      <c r="A208" s="6"/>
      <c r="B208" s="10"/>
      <c r="C208" s="11"/>
      <c r="D208" s="11"/>
      <c r="E208" s="11"/>
      <c r="F208" s="10"/>
      <c r="G208" s="95"/>
      <c r="H208" s="10"/>
      <c r="I208" s="10"/>
      <c r="J208" s="10"/>
      <c r="K208" s="10"/>
      <c r="L208" s="11"/>
      <c r="M208" s="11"/>
    </row>
    <row r="209" spans="1:13" ht="15">
      <c r="A209" s="6"/>
      <c r="B209" s="10"/>
      <c r="C209" s="11"/>
      <c r="D209" s="11"/>
      <c r="E209" s="11"/>
      <c r="F209" s="10"/>
      <c r="G209" s="95"/>
      <c r="H209" s="10"/>
      <c r="I209" s="10"/>
      <c r="J209" s="10"/>
      <c r="K209" s="10"/>
      <c r="L209" s="11"/>
      <c r="M209" s="11"/>
    </row>
    <row r="211" spans="1:19" ht="15.75">
      <c r="A211" s="6"/>
      <c r="P211" s="12"/>
      <c r="Q211" s="12"/>
      <c r="R211" s="12"/>
      <c r="S211" s="12"/>
    </row>
    <row r="212" spans="1:19" ht="15.75">
      <c r="A212" s="6"/>
      <c r="N212" s="12"/>
      <c r="O212" s="12"/>
      <c r="P212" s="7"/>
      <c r="Q212" s="7"/>
      <c r="R212" s="7"/>
      <c r="S212" s="7"/>
    </row>
    <row r="213" spans="1:19" ht="15">
      <c r="A213" s="6"/>
      <c r="N213" s="7"/>
      <c r="O213" s="7"/>
      <c r="P213" s="7"/>
      <c r="Q213" s="7"/>
      <c r="R213" s="7"/>
      <c r="S213" s="7"/>
    </row>
    <row r="214" spans="1:19" ht="15">
      <c r="A214" s="6"/>
      <c r="N214" s="7"/>
      <c r="O214" s="7"/>
      <c r="P214" s="7"/>
      <c r="Q214" s="7"/>
      <c r="R214" s="7"/>
      <c r="S214" s="7"/>
    </row>
    <row r="215" spans="1:15" ht="15">
      <c r="A215" s="6"/>
      <c r="C215" s="6"/>
      <c r="D215" s="6"/>
      <c r="E215" s="6"/>
      <c r="F215" s="6"/>
      <c r="G215" s="97"/>
      <c r="H215" s="6"/>
      <c r="N215" s="7"/>
      <c r="O215" s="7"/>
    </row>
  </sheetData>
  <sheetProtection/>
  <mergeCells count="74"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F5:F7"/>
    <mergeCell ref="J5:J7"/>
    <mergeCell ref="K5:K7"/>
    <mergeCell ref="L5:L7"/>
    <mergeCell ref="N6:Y6"/>
    <mergeCell ref="A9:Y9"/>
    <mergeCell ref="A10:Y10"/>
    <mergeCell ref="A21:F21"/>
    <mergeCell ref="A30:F30"/>
    <mergeCell ref="A31:F31"/>
    <mergeCell ref="A32:F33"/>
    <mergeCell ref="A37:Y37"/>
    <mergeCell ref="A56:F56"/>
    <mergeCell ref="A57:Y57"/>
    <mergeCell ref="A89:F89"/>
    <mergeCell ref="A90:F90"/>
    <mergeCell ref="A96:Y96"/>
    <mergeCell ref="A97:Y97"/>
    <mergeCell ref="A103:F103"/>
    <mergeCell ref="A119:Y119"/>
    <mergeCell ref="A120:Y120"/>
    <mergeCell ref="A140:F140"/>
    <mergeCell ref="A142:Y142"/>
    <mergeCell ref="A162:F162"/>
    <mergeCell ref="A164:Y164"/>
    <mergeCell ref="A169:F169"/>
    <mergeCell ref="A170:Y170"/>
    <mergeCell ref="A172:F172"/>
    <mergeCell ref="A174:F174"/>
    <mergeCell ref="A175:M175"/>
    <mergeCell ref="A176:M176"/>
    <mergeCell ref="A177:M177"/>
    <mergeCell ref="A178:M178"/>
    <mergeCell ref="A179:M179"/>
    <mergeCell ref="N180:P180"/>
    <mergeCell ref="Q180:S180"/>
    <mergeCell ref="T180:V180"/>
    <mergeCell ref="W180:Y180"/>
    <mergeCell ref="A183:F183"/>
    <mergeCell ref="A184:M184"/>
    <mergeCell ref="A185:M185"/>
    <mergeCell ref="A186:M186"/>
    <mergeCell ref="A187:M187"/>
    <mergeCell ref="A188:M188"/>
    <mergeCell ref="N189:P189"/>
    <mergeCell ref="Q189:S189"/>
    <mergeCell ref="T189:V189"/>
    <mergeCell ref="W189:Y189"/>
    <mergeCell ref="D193:F193"/>
    <mergeCell ref="H193:K193"/>
    <mergeCell ref="D195:F195"/>
    <mergeCell ref="H195:K195"/>
    <mergeCell ref="H196:H198"/>
    <mergeCell ref="I198:L198"/>
  </mergeCells>
  <printOptions/>
  <pageMargins left="0.3937007874015748" right="0.3937007874015748" top="0.5905511811023623" bottom="0.3937007874015748" header="0.5118110236220472" footer="0.5118110236220472"/>
  <pageSetup fitToHeight="0" fitToWidth="1" horizontalDpi="600" verticalDpi="600" orientation="landscape" paperSize="9" scale="57" r:id="rId1"/>
  <rowBreaks count="4" manualBreakCount="4">
    <brk id="47" max="255" man="1"/>
    <brk id="94" max="255" man="1"/>
    <brk id="118" max="255" man="1"/>
    <brk id="1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1"/>
  <sheetViews>
    <sheetView tabSelected="1" view="pageBreakPreview" zoomScale="70" zoomScaleSheetLayoutView="70" zoomScalePageLayoutView="0" workbookViewId="0" topLeftCell="A1">
      <pane xSplit="30" ySplit="7" topLeftCell="AE8" activePane="bottomRight" state="frozen"/>
      <selection pane="topLeft" activeCell="A1" sqref="A1"/>
      <selection pane="topRight" activeCell="AF1" sqref="AF1"/>
      <selection pane="bottomLeft" activeCell="A8" sqref="A8"/>
      <selection pane="bottomRight" activeCell="C13" sqref="C13"/>
    </sheetView>
  </sheetViews>
  <sheetFormatPr defaultColWidth="9.00390625" defaultRowHeight="12.75"/>
  <cols>
    <col min="1" max="1" width="10.25390625" style="5" customWidth="1"/>
    <col min="2" max="2" width="45.375" style="6" customWidth="1"/>
    <col min="3" max="3" width="7.00390625" style="7" customWidth="1"/>
    <col min="4" max="4" width="13.625" style="8" customWidth="1"/>
    <col min="5" max="5" width="5.25390625" style="8" customWidth="1"/>
    <col min="6" max="6" width="7.00390625" style="7" customWidth="1"/>
    <col min="7" max="7" width="8.25390625" style="96" customWidth="1"/>
    <col min="8" max="8" width="10.75390625" style="7" customWidth="1"/>
    <col min="9" max="9" width="11.25390625" style="6" customWidth="1"/>
    <col min="10" max="10" width="9.125" style="6" customWidth="1"/>
    <col min="11" max="11" width="7.75390625" style="6" customWidth="1"/>
    <col min="12" max="12" width="9.25390625" style="6" customWidth="1"/>
    <col min="13" max="13" width="10.875" style="6" customWidth="1"/>
    <col min="14" max="14" width="7.25390625" style="6" customWidth="1"/>
    <col min="15" max="15" width="7.00390625" style="6" customWidth="1"/>
    <col min="16" max="16" width="7.125" style="6" customWidth="1"/>
    <col min="17" max="17" width="7.625" style="6" customWidth="1"/>
    <col min="18" max="18" width="8.00390625" style="6" customWidth="1"/>
    <col min="19" max="19" width="7.75390625" style="6" customWidth="1"/>
    <col min="20" max="20" width="8.375" style="6" customWidth="1"/>
    <col min="21" max="21" width="7.75390625" style="6" customWidth="1"/>
    <col min="22" max="23" width="7.625" style="6" customWidth="1"/>
    <col min="24" max="24" width="7.75390625" style="6" customWidth="1"/>
    <col min="25" max="25" width="8.25390625" style="6" customWidth="1"/>
    <col min="26" max="27" width="9.125" style="6" hidden="1" customWidth="1"/>
    <col min="28" max="29" width="0" style="6" hidden="1" customWidth="1"/>
    <col min="30" max="16384" width="9.125" style="6" customWidth="1"/>
  </cols>
  <sheetData>
    <row r="1" spans="1:25" ht="19.5" thickBot="1">
      <c r="A1" s="2887" t="s">
        <v>379</v>
      </c>
      <c r="B1" s="2888"/>
      <c r="C1" s="2888"/>
      <c r="D1" s="2888"/>
      <c r="E1" s="2888"/>
      <c r="F1" s="2888"/>
      <c r="G1" s="2888"/>
      <c r="H1" s="2888"/>
      <c r="I1" s="2888"/>
      <c r="J1" s="2888"/>
      <c r="K1" s="2888"/>
      <c r="L1" s="2888"/>
      <c r="M1" s="2888"/>
      <c r="N1" s="2888"/>
      <c r="O1" s="2888"/>
      <c r="P1" s="2888"/>
      <c r="Q1" s="2888"/>
      <c r="R1" s="2888"/>
      <c r="S1" s="2888"/>
      <c r="T1" s="2888"/>
      <c r="U1" s="2888"/>
      <c r="V1" s="2888"/>
      <c r="W1" s="2888"/>
      <c r="X1" s="2888"/>
      <c r="Y1" s="2889"/>
    </row>
    <row r="2" spans="1:25" ht="15" customHeight="1">
      <c r="A2" s="2834" t="s">
        <v>22</v>
      </c>
      <c r="B2" s="2850" t="s">
        <v>117</v>
      </c>
      <c r="C2" s="2844" t="s">
        <v>353</v>
      </c>
      <c r="D2" s="2845"/>
      <c r="E2" s="2845"/>
      <c r="F2" s="2846"/>
      <c r="G2" s="2870" t="s">
        <v>118</v>
      </c>
      <c r="H2" s="2867" t="s">
        <v>119</v>
      </c>
      <c r="I2" s="2868"/>
      <c r="J2" s="2868"/>
      <c r="K2" s="2868"/>
      <c r="L2" s="2868"/>
      <c r="M2" s="2869"/>
      <c r="N2" s="2901" t="s">
        <v>352</v>
      </c>
      <c r="O2" s="2902"/>
      <c r="P2" s="2902"/>
      <c r="Q2" s="2902"/>
      <c r="R2" s="2902"/>
      <c r="S2" s="2902"/>
      <c r="T2" s="2902"/>
      <c r="U2" s="2902"/>
      <c r="V2" s="2902"/>
      <c r="W2" s="2902"/>
      <c r="X2" s="2902"/>
      <c r="Y2" s="2903"/>
    </row>
    <row r="3" spans="1:25" ht="15" customHeight="1">
      <c r="A3" s="2835"/>
      <c r="B3" s="2851"/>
      <c r="C3" s="2847"/>
      <c r="D3" s="2848"/>
      <c r="E3" s="2848"/>
      <c r="F3" s="2849"/>
      <c r="G3" s="2871"/>
      <c r="H3" s="2884" t="s">
        <v>121</v>
      </c>
      <c r="I3" s="2895" t="s">
        <v>122</v>
      </c>
      <c r="J3" s="2896"/>
      <c r="K3" s="2896"/>
      <c r="L3" s="2897"/>
      <c r="M3" s="2924" t="s">
        <v>123</v>
      </c>
      <c r="N3" s="2873" t="s">
        <v>25</v>
      </c>
      <c r="O3" s="2859"/>
      <c r="P3" s="2860"/>
      <c r="Q3" s="2858" t="s">
        <v>26</v>
      </c>
      <c r="R3" s="2859"/>
      <c r="S3" s="2860"/>
      <c r="T3" s="2858" t="s">
        <v>27</v>
      </c>
      <c r="U3" s="2859"/>
      <c r="V3" s="2860"/>
      <c r="W3" s="2858" t="s">
        <v>28</v>
      </c>
      <c r="X3" s="2859"/>
      <c r="Y3" s="2893"/>
    </row>
    <row r="4" spans="1:25" ht="24.75" customHeight="1">
      <c r="A4" s="2835"/>
      <c r="B4" s="2851"/>
      <c r="C4" s="2822" t="s">
        <v>124</v>
      </c>
      <c r="D4" s="2822" t="s">
        <v>125</v>
      </c>
      <c r="E4" s="2919" t="s">
        <v>126</v>
      </c>
      <c r="F4" s="2920"/>
      <c r="G4" s="2871"/>
      <c r="H4" s="2885"/>
      <c r="I4" s="2822" t="s">
        <v>127</v>
      </c>
      <c r="J4" s="2864" t="s">
        <v>128</v>
      </c>
      <c r="K4" s="2865"/>
      <c r="L4" s="2866"/>
      <c r="M4" s="2823"/>
      <c r="N4" s="2874"/>
      <c r="O4" s="2862"/>
      <c r="P4" s="2863"/>
      <c r="Q4" s="2861"/>
      <c r="R4" s="2862"/>
      <c r="S4" s="2863"/>
      <c r="T4" s="2861"/>
      <c r="U4" s="2862"/>
      <c r="V4" s="2863"/>
      <c r="W4" s="2861"/>
      <c r="X4" s="2862"/>
      <c r="Y4" s="2894"/>
    </row>
    <row r="5" spans="1:25" ht="15" customHeight="1">
      <c r="A5" s="2835"/>
      <c r="B5" s="2851"/>
      <c r="C5" s="2856"/>
      <c r="D5" s="2823"/>
      <c r="E5" s="2915" t="s">
        <v>129</v>
      </c>
      <c r="F5" s="2916" t="s">
        <v>130</v>
      </c>
      <c r="G5" s="2871"/>
      <c r="H5" s="2885"/>
      <c r="I5" s="2856"/>
      <c r="J5" s="2822" t="s">
        <v>24</v>
      </c>
      <c r="K5" s="2822" t="s">
        <v>131</v>
      </c>
      <c r="L5" s="2822" t="s">
        <v>132</v>
      </c>
      <c r="M5" s="2823"/>
      <c r="N5" s="67">
        <v>1</v>
      </c>
      <c r="O5" s="68" t="s">
        <v>344</v>
      </c>
      <c r="P5" s="68" t="s">
        <v>345</v>
      </c>
      <c r="Q5" s="68">
        <v>3</v>
      </c>
      <c r="R5" s="68" t="s">
        <v>346</v>
      </c>
      <c r="S5" s="68" t="s">
        <v>347</v>
      </c>
      <c r="T5" s="68">
        <v>5</v>
      </c>
      <c r="U5" s="68" t="s">
        <v>348</v>
      </c>
      <c r="V5" s="68" t="s">
        <v>349</v>
      </c>
      <c r="W5" s="68">
        <v>7</v>
      </c>
      <c r="X5" s="68" t="s">
        <v>350</v>
      </c>
      <c r="Y5" s="627" t="s">
        <v>351</v>
      </c>
    </row>
    <row r="6" spans="1:25" ht="16.5" thickBot="1">
      <c r="A6" s="2835"/>
      <c r="B6" s="2851"/>
      <c r="C6" s="2856"/>
      <c r="D6" s="2823"/>
      <c r="E6" s="2915"/>
      <c r="F6" s="2917"/>
      <c r="G6" s="2871"/>
      <c r="H6" s="2885"/>
      <c r="I6" s="2856"/>
      <c r="J6" s="2856"/>
      <c r="K6" s="2856"/>
      <c r="L6" s="2856"/>
      <c r="M6" s="2823"/>
      <c r="N6" s="2837" t="s">
        <v>29</v>
      </c>
      <c r="O6" s="2838"/>
      <c r="P6" s="2838"/>
      <c r="Q6" s="2838"/>
      <c r="R6" s="2838"/>
      <c r="S6" s="2838"/>
      <c r="T6" s="2838"/>
      <c r="U6" s="2838"/>
      <c r="V6" s="2838"/>
      <c r="W6" s="2838"/>
      <c r="X6" s="2838"/>
      <c r="Y6" s="2839"/>
    </row>
    <row r="7" spans="1:25" ht="54" customHeight="1" thickBot="1">
      <c r="A7" s="2836"/>
      <c r="B7" s="2852"/>
      <c r="C7" s="2857"/>
      <c r="D7" s="2824"/>
      <c r="E7" s="2915"/>
      <c r="F7" s="2918"/>
      <c r="G7" s="2872"/>
      <c r="H7" s="2886"/>
      <c r="I7" s="2857"/>
      <c r="J7" s="2857"/>
      <c r="K7" s="2857"/>
      <c r="L7" s="2857"/>
      <c r="M7" s="2824"/>
      <c r="N7" s="71">
        <v>15</v>
      </c>
      <c r="O7" s="69">
        <v>9</v>
      </c>
      <c r="P7" s="70">
        <v>9</v>
      </c>
      <c r="Q7" s="71">
        <v>15</v>
      </c>
      <c r="R7" s="69">
        <v>9</v>
      </c>
      <c r="S7" s="70">
        <v>9</v>
      </c>
      <c r="T7" s="71">
        <v>15</v>
      </c>
      <c r="U7" s="69">
        <v>9</v>
      </c>
      <c r="V7" s="70">
        <v>9</v>
      </c>
      <c r="W7" s="71">
        <v>15</v>
      </c>
      <c r="X7" s="69">
        <v>9</v>
      </c>
      <c r="Y7" s="70">
        <v>8</v>
      </c>
    </row>
    <row r="8" spans="1:25" ht="16.5" thickBot="1">
      <c r="A8" s="593">
        <v>1</v>
      </c>
      <c r="B8" s="72">
        <v>2</v>
      </c>
      <c r="C8" s="73">
        <v>3</v>
      </c>
      <c r="D8" s="73">
        <v>4</v>
      </c>
      <c r="E8" s="1804">
        <v>5</v>
      </c>
      <c r="F8" s="81">
        <v>6</v>
      </c>
      <c r="G8" s="93">
        <v>7</v>
      </c>
      <c r="H8" s="66">
        <v>8</v>
      </c>
      <c r="I8" s="73">
        <v>9</v>
      </c>
      <c r="J8" s="73">
        <v>10</v>
      </c>
      <c r="K8" s="73">
        <v>11</v>
      </c>
      <c r="L8" s="73">
        <v>12</v>
      </c>
      <c r="M8" s="74">
        <v>13</v>
      </c>
      <c r="N8" s="82">
        <v>14</v>
      </c>
      <c r="O8" s="73">
        <v>15</v>
      </c>
      <c r="P8" s="73">
        <v>16</v>
      </c>
      <c r="Q8" s="73">
        <v>17</v>
      </c>
      <c r="R8" s="73">
        <v>18</v>
      </c>
      <c r="S8" s="73">
        <v>19</v>
      </c>
      <c r="T8" s="73">
        <v>20</v>
      </c>
      <c r="U8" s="73">
        <v>21</v>
      </c>
      <c r="V8" s="73">
        <v>22</v>
      </c>
      <c r="W8" s="73">
        <v>23</v>
      </c>
      <c r="X8" s="73">
        <v>24</v>
      </c>
      <c r="Y8" s="628">
        <v>25</v>
      </c>
    </row>
    <row r="9" spans="1:25" ht="16.5" thickBot="1">
      <c r="A9" s="2853" t="s">
        <v>193</v>
      </c>
      <c r="B9" s="2854"/>
      <c r="C9" s="2854"/>
      <c r="D9" s="2854"/>
      <c r="E9" s="2854"/>
      <c r="F9" s="2854"/>
      <c r="G9" s="2854"/>
      <c r="H9" s="2854"/>
      <c r="I9" s="2854"/>
      <c r="J9" s="2854"/>
      <c r="K9" s="2854"/>
      <c r="L9" s="2854"/>
      <c r="M9" s="2854"/>
      <c r="N9" s="2854"/>
      <c r="O9" s="2854"/>
      <c r="P9" s="2854"/>
      <c r="Q9" s="2854"/>
      <c r="R9" s="2854"/>
      <c r="S9" s="2854"/>
      <c r="T9" s="2854"/>
      <c r="U9" s="2854"/>
      <c r="V9" s="2854"/>
      <c r="W9" s="2854"/>
      <c r="X9" s="2854"/>
      <c r="Y9" s="2855"/>
    </row>
    <row r="10" spans="1:25" ht="25.5" customHeight="1" thickBot="1">
      <c r="A10" s="2898" t="s">
        <v>85</v>
      </c>
      <c r="B10" s="2899"/>
      <c r="C10" s="2899"/>
      <c r="D10" s="2899"/>
      <c r="E10" s="2899"/>
      <c r="F10" s="2899"/>
      <c r="G10" s="2899"/>
      <c r="H10" s="2899"/>
      <c r="I10" s="2899"/>
      <c r="J10" s="2899"/>
      <c r="K10" s="2899"/>
      <c r="L10" s="2899"/>
      <c r="M10" s="2899"/>
      <c r="N10" s="2899"/>
      <c r="O10" s="2899"/>
      <c r="P10" s="2899"/>
      <c r="Q10" s="2899"/>
      <c r="R10" s="2899"/>
      <c r="S10" s="2899"/>
      <c r="T10" s="2899"/>
      <c r="U10" s="2899"/>
      <c r="V10" s="2899"/>
      <c r="W10" s="2899"/>
      <c r="X10" s="2899"/>
      <c r="Y10" s="2900"/>
    </row>
    <row r="11" spans="1:25" ht="29.25" customHeight="1">
      <c r="A11" s="1147" t="s">
        <v>133</v>
      </c>
      <c r="B11" s="1148" t="s">
        <v>65</v>
      </c>
      <c r="C11" s="1149"/>
      <c r="D11" s="1150"/>
      <c r="E11" s="1150"/>
      <c r="F11" s="1151"/>
      <c r="G11" s="1152">
        <f>G12+G13+G14+G16</f>
        <v>6.5</v>
      </c>
      <c r="H11" s="1153">
        <f aca="true" t="shared" si="0" ref="H11:H20">G11*30</f>
        <v>195</v>
      </c>
      <c r="I11" s="1154">
        <v>82</v>
      </c>
      <c r="J11" s="1154"/>
      <c r="K11" s="1154"/>
      <c r="L11" s="1154">
        <v>82</v>
      </c>
      <c r="M11" s="1155">
        <f aca="true" t="shared" si="1" ref="M11:M20">H11-I11</f>
        <v>113</v>
      </c>
      <c r="N11" s="1156"/>
      <c r="O11" s="1157"/>
      <c r="P11" s="1158"/>
      <c r="Q11" s="1159"/>
      <c r="R11" s="1157"/>
      <c r="S11" s="1160"/>
      <c r="T11" s="1161"/>
      <c r="U11" s="1162"/>
      <c r="V11" s="1163"/>
      <c r="W11" s="1164"/>
      <c r="X11" s="1162"/>
      <c r="Y11" s="1165"/>
    </row>
    <row r="12" spans="1:26" ht="27" customHeight="1">
      <c r="A12" s="1118" t="s">
        <v>134</v>
      </c>
      <c r="B12" s="1166" t="s">
        <v>65</v>
      </c>
      <c r="C12" s="1167"/>
      <c r="D12" s="1168">
        <v>1</v>
      </c>
      <c r="E12" s="1168"/>
      <c r="F12" s="1169"/>
      <c r="G12" s="1170">
        <v>2</v>
      </c>
      <c r="H12" s="18">
        <f t="shared" si="0"/>
        <v>60</v>
      </c>
      <c r="I12" s="1171">
        <v>30</v>
      </c>
      <c r="J12" s="1171"/>
      <c r="K12" s="1171"/>
      <c r="L12" s="1171">
        <v>30</v>
      </c>
      <c r="M12" s="17">
        <f t="shared" si="1"/>
        <v>30</v>
      </c>
      <c r="N12" s="1172">
        <f>ROUND(I12/N7,0)</f>
        <v>2</v>
      </c>
      <c r="O12" s="1171"/>
      <c r="P12" s="1173"/>
      <c r="Q12" s="1167"/>
      <c r="R12" s="1171"/>
      <c r="S12" s="1174"/>
      <c r="T12" s="1175"/>
      <c r="U12" s="1176"/>
      <c r="V12" s="1177"/>
      <c r="W12" s="1178"/>
      <c r="X12" s="1176"/>
      <c r="Y12" s="1179"/>
      <c r="Z12" s="6">
        <v>1</v>
      </c>
    </row>
    <row r="13" spans="1:26" ht="25.5" customHeight="1">
      <c r="A13" s="1118" t="s">
        <v>135</v>
      </c>
      <c r="B13" s="1166" t="s">
        <v>65</v>
      </c>
      <c r="C13" s="1167"/>
      <c r="D13" s="1168"/>
      <c r="E13" s="1168"/>
      <c r="F13" s="1169"/>
      <c r="G13" s="1180">
        <v>1.5</v>
      </c>
      <c r="H13" s="18">
        <f t="shared" si="0"/>
        <v>45</v>
      </c>
      <c r="I13" s="1171">
        <f>J13+L13</f>
        <v>18</v>
      </c>
      <c r="J13" s="1171"/>
      <c r="K13" s="1171"/>
      <c r="L13" s="1171">
        <v>18</v>
      </c>
      <c r="M13" s="1174">
        <f t="shared" si="1"/>
        <v>27</v>
      </c>
      <c r="N13" s="1172"/>
      <c r="O13" s="1181">
        <f>I13/O7</f>
        <v>2</v>
      </c>
      <c r="P13" s="1173"/>
      <c r="Q13" s="1167"/>
      <c r="R13" s="1171"/>
      <c r="S13" s="1174"/>
      <c r="T13" s="1175"/>
      <c r="U13" s="1176"/>
      <c r="V13" s="1177"/>
      <c r="W13" s="1178"/>
      <c r="X13" s="1176"/>
      <c r="Y13" s="1179"/>
      <c r="Z13" s="6" t="s">
        <v>344</v>
      </c>
    </row>
    <row r="14" spans="1:26" ht="27" customHeight="1">
      <c r="A14" s="1122" t="s">
        <v>136</v>
      </c>
      <c r="B14" s="1182" t="s">
        <v>65</v>
      </c>
      <c r="C14" s="1183" t="s">
        <v>345</v>
      </c>
      <c r="D14" s="1184"/>
      <c r="E14" s="1184"/>
      <c r="F14" s="1185"/>
      <c r="G14" s="1186">
        <v>1.5</v>
      </c>
      <c r="H14" s="1187">
        <f t="shared" si="0"/>
        <v>45</v>
      </c>
      <c r="I14" s="1188">
        <f>J14+L14</f>
        <v>18</v>
      </c>
      <c r="J14" s="1188"/>
      <c r="K14" s="1188"/>
      <c r="L14" s="1188">
        <v>18</v>
      </c>
      <c r="M14" s="1189">
        <f t="shared" si="1"/>
        <v>27</v>
      </c>
      <c r="N14" s="1190"/>
      <c r="O14" s="1188"/>
      <c r="P14" s="1191">
        <f>I13/P7</f>
        <v>2</v>
      </c>
      <c r="Q14" s="1183"/>
      <c r="R14" s="1188"/>
      <c r="S14" s="1189"/>
      <c r="T14" s="1192"/>
      <c r="U14" s="1193"/>
      <c r="V14" s="1194"/>
      <c r="W14" s="1195"/>
      <c r="X14" s="1193"/>
      <c r="Y14" s="1196"/>
      <c r="Z14" s="6" t="s">
        <v>345</v>
      </c>
    </row>
    <row r="15" spans="1:25" ht="32.25" customHeight="1">
      <c r="A15" s="1118" t="s">
        <v>202</v>
      </c>
      <c r="B15" s="1166" t="s">
        <v>65</v>
      </c>
      <c r="C15" s="1167"/>
      <c r="D15" s="1197" t="s">
        <v>354</v>
      </c>
      <c r="E15" s="1197"/>
      <c r="F15" s="1169"/>
      <c r="G15" s="1180"/>
      <c r="H15" s="18"/>
      <c r="I15" s="1171"/>
      <c r="J15" s="1171"/>
      <c r="K15" s="1171"/>
      <c r="L15" s="1171"/>
      <c r="M15" s="1174"/>
      <c r="N15" s="1172"/>
      <c r="O15" s="1171"/>
      <c r="P15" s="1173"/>
      <c r="Q15" s="1167" t="s">
        <v>201</v>
      </c>
      <c r="R15" s="1171" t="s">
        <v>201</v>
      </c>
      <c r="S15" s="1174" t="s">
        <v>201</v>
      </c>
      <c r="T15" s="1172" t="s">
        <v>201</v>
      </c>
      <c r="U15" s="1171" t="s">
        <v>201</v>
      </c>
      <c r="V15" s="1173" t="s">
        <v>201</v>
      </c>
      <c r="W15" s="1167" t="s">
        <v>201</v>
      </c>
      <c r="X15" s="1171" t="s">
        <v>201</v>
      </c>
      <c r="Y15" s="1174" t="s">
        <v>201</v>
      </c>
    </row>
    <row r="16" spans="1:26" ht="37.5" customHeight="1" thickBot="1">
      <c r="A16" s="1122" t="s">
        <v>207</v>
      </c>
      <c r="B16" s="1182" t="s">
        <v>65</v>
      </c>
      <c r="C16" s="1183"/>
      <c r="D16" s="1184" t="s">
        <v>351</v>
      </c>
      <c r="E16" s="1184"/>
      <c r="F16" s="1185"/>
      <c r="G16" s="1186">
        <v>1.5</v>
      </c>
      <c r="H16" s="1183">
        <f>G16*30</f>
        <v>45</v>
      </c>
      <c r="I16" s="1188">
        <f>J16+L16</f>
        <v>16</v>
      </c>
      <c r="J16" s="1188"/>
      <c r="K16" s="1188"/>
      <c r="L16" s="1188">
        <v>16</v>
      </c>
      <c r="M16" s="1189">
        <f>H16-I16</f>
        <v>29</v>
      </c>
      <c r="N16" s="1190"/>
      <c r="O16" s="1188"/>
      <c r="P16" s="1191"/>
      <c r="Q16" s="1183"/>
      <c r="R16" s="1188"/>
      <c r="S16" s="1189"/>
      <c r="T16" s="1190"/>
      <c r="U16" s="1188"/>
      <c r="V16" s="1191"/>
      <c r="W16" s="1183"/>
      <c r="X16" s="1188"/>
      <c r="Y16" s="1189">
        <v>2</v>
      </c>
      <c r="Z16" s="6" t="s">
        <v>351</v>
      </c>
    </row>
    <row r="17" spans="1:26" ht="15.75">
      <c r="A17" s="1198" t="s">
        <v>137</v>
      </c>
      <c r="B17" s="1199" t="s">
        <v>31</v>
      </c>
      <c r="C17" s="1200">
        <v>1</v>
      </c>
      <c r="D17" s="1201"/>
      <c r="E17" s="1150"/>
      <c r="F17" s="1202"/>
      <c r="G17" s="1203">
        <v>4.5</v>
      </c>
      <c r="H17" s="1200">
        <f t="shared" si="0"/>
        <v>135</v>
      </c>
      <c r="I17" s="1204">
        <v>45</v>
      </c>
      <c r="J17" s="1204">
        <v>30</v>
      </c>
      <c r="K17" s="1204"/>
      <c r="L17" s="1204">
        <v>15</v>
      </c>
      <c r="M17" s="1205">
        <f t="shared" si="1"/>
        <v>90</v>
      </c>
      <c r="N17" s="1159">
        <f>ROUND(I17/N7,0)</f>
        <v>3</v>
      </c>
      <c r="O17" s="1157"/>
      <c r="P17" s="1160"/>
      <c r="Q17" s="1156"/>
      <c r="R17" s="1157"/>
      <c r="S17" s="1158"/>
      <c r="T17" s="1164"/>
      <c r="U17" s="1162"/>
      <c r="V17" s="1165"/>
      <c r="W17" s="1164"/>
      <c r="X17" s="1162"/>
      <c r="Y17" s="1165"/>
      <c r="Z17" s="6">
        <v>1</v>
      </c>
    </row>
    <row r="18" spans="1:26" ht="15.75">
      <c r="A18" s="1206" t="s">
        <v>138</v>
      </c>
      <c r="B18" s="1207" t="s">
        <v>78</v>
      </c>
      <c r="C18" s="1208"/>
      <c r="D18" s="13" t="s">
        <v>355</v>
      </c>
      <c r="E18" s="1209"/>
      <c r="F18" s="1210"/>
      <c r="G18" s="1211">
        <v>3</v>
      </c>
      <c r="H18" s="1208">
        <f t="shared" si="0"/>
        <v>90</v>
      </c>
      <c r="I18" s="13">
        <f>J18+L18</f>
        <v>30</v>
      </c>
      <c r="J18" s="13">
        <v>20</v>
      </c>
      <c r="K18" s="13"/>
      <c r="L18" s="13">
        <v>10</v>
      </c>
      <c r="M18" s="14">
        <f t="shared" si="1"/>
        <v>60</v>
      </c>
      <c r="N18" s="1167"/>
      <c r="O18" s="1171"/>
      <c r="P18" s="1212"/>
      <c r="Q18" s="1172"/>
      <c r="R18" s="1171"/>
      <c r="S18" s="1213">
        <f>I18/S7</f>
        <v>3.3333333333333335</v>
      </c>
      <c r="T18" s="1178"/>
      <c r="U18" s="1176"/>
      <c r="V18" s="1179"/>
      <c r="W18" s="1178"/>
      <c r="X18" s="1176"/>
      <c r="Y18" s="1179"/>
      <c r="Z18" s="6" t="s">
        <v>347</v>
      </c>
    </row>
    <row r="19" spans="1:26" ht="31.5">
      <c r="A19" s="1206" t="s">
        <v>139</v>
      </c>
      <c r="B19" s="1214" t="s">
        <v>194</v>
      </c>
      <c r="C19" s="1208" t="s">
        <v>347</v>
      </c>
      <c r="D19" s="1209"/>
      <c r="E19" s="1209"/>
      <c r="F19" s="1215"/>
      <c r="G19" s="1211">
        <v>3</v>
      </c>
      <c r="H19" s="1208">
        <f t="shared" si="0"/>
        <v>90</v>
      </c>
      <c r="I19" s="13">
        <f>J19+L19</f>
        <v>36</v>
      </c>
      <c r="J19" s="13">
        <v>9</v>
      </c>
      <c r="K19" s="13"/>
      <c r="L19" s="13">
        <v>27</v>
      </c>
      <c r="M19" s="14">
        <f t="shared" si="1"/>
        <v>54</v>
      </c>
      <c r="N19" s="1167"/>
      <c r="O19" s="1171"/>
      <c r="P19" s="1174"/>
      <c r="Q19" s="1172"/>
      <c r="R19" s="1171"/>
      <c r="S19" s="1173">
        <f>I19/S7</f>
        <v>4</v>
      </c>
      <c r="T19" s="1178"/>
      <c r="U19" s="1176"/>
      <c r="V19" s="1179"/>
      <c r="W19" s="1178"/>
      <c r="X19" s="1176"/>
      <c r="Y19" s="1179"/>
      <c r="Z19" s="6" t="s">
        <v>347</v>
      </c>
    </row>
    <row r="20" spans="1:26" ht="16.5" thickBot="1">
      <c r="A20" s="1216" t="s">
        <v>140</v>
      </c>
      <c r="B20" s="1217" t="s">
        <v>59</v>
      </c>
      <c r="C20" s="1218">
        <v>3</v>
      </c>
      <c r="D20" s="1219"/>
      <c r="E20" s="1220"/>
      <c r="F20" s="1221"/>
      <c r="G20" s="1222">
        <v>4.5</v>
      </c>
      <c r="H20" s="1218">
        <f t="shared" si="0"/>
        <v>135</v>
      </c>
      <c r="I20" s="21">
        <v>45</v>
      </c>
      <c r="J20" s="21">
        <v>30</v>
      </c>
      <c r="K20" s="21"/>
      <c r="L20" s="21">
        <v>15</v>
      </c>
      <c r="M20" s="319">
        <f t="shared" si="1"/>
        <v>90</v>
      </c>
      <c r="N20" s="1223"/>
      <c r="O20" s="1224"/>
      <c r="P20" s="1225"/>
      <c r="Q20" s="1226">
        <f>I20/Q7</f>
        <v>3</v>
      </c>
      <c r="R20" s="1224"/>
      <c r="S20" s="1227"/>
      <c r="T20" s="1228"/>
      <c r="U20" s="1229"/>
      <c r="V20" s="1230"/>
      <c r="W20" s="1228"/>
      <c r="X20" s="1229"/>
      <c r="Y20" s="1230"/>
      <c r="Z20" s="6">
        <v>3</v>
      </c>
    </row>
    <row r="21" spans="1:25" ht="16.5" thickBot="1">
      <c r="A21" s="2921" t="s">
        <v>141</v>
      </c>
      <c r="B21" s="2922"/>
      <c r="C21" s="2922"/>
      <c r="D21" s="2922"/>
      <c r="E21" s="2922"/>
      <c r="F21" s="2923"/>
      <c r="G21" s="1231">
        <f aca="true" t="shared" si="2" ref="G21:M21">G11+G17+G18+G19+G20</f>
        <v>21.5</v>
      </c>
      <c r="H21" s="1232">
        <f t="shared" si="2"/>
        <v>645</v>
      </c>
      <c r="I21" s="1233">
        <f>I11+I17+I18+I19+I20</f>
        <v>238</v>
      </c>
      <c r="J21" s="1233">
        <f t="shared" si="2"/>
        <v>89</v>
      </c>
      <c r="K21" s="1233">
        <f t="shared" si="2"/>
        <v>0</v>
      </c>
      <c r="L21" s="1233">
        <f t="shared" si="2"/>
        <v>149</v>
      </c>
      <c r="M21" s="1234">
        <f t="shared" si="2"/>
        <v>407</v>
      </c>
      <c r="N21" s="1235">
        <f>SUM(N11:N20)</f>
        <v>5</v>
      </c>
      <c r="O21" s="1235">
        <f aca="true" t="shared" si="3" ref="O21:Y21">SUM(O11:O20)</f>
        <v>2</v>
      </c>
      <c r="P21" s="1235">
        <f t="shared" si="3"/>
        <v>2</v>
      </c>
      <c r="Q21" s="1235">
        <f t="shared" si="3"/>
        <v>3</v>
      </c>
      <c r="R21" s="1235">
        <f t="shared" si="3"/>
        <v>0</v>
      </c>
      <c r="S21" s="1235">
        <f t="shared" si="3"/>
        <v>7.333333333333334</v>
      </c>
      <c r="T21" s="1235">
        <f t="shared" si="3"/>
        <v>0</v>
      </c>
      <c r="U21" s="1235">
        <f t="shared" si="3"/>
        <v>0</v>
      </c>
      <c r="V21" s="1235">
        <f t="shared" si="3"/>
        <v>0</v>
      </c>
      <c r="W21" s="1235">
        <f t="shared" si="3"/>
        <v>0</v>
      </c>
      <c r="X21" s="1235">
        <f t="shared" si="3"/>
        <v>0</v>
      </c>
      <c r="Y21" s="1235">
        <f t="shared" si="3"/>
        <v>2</v>
      </c>
    </row>
    <row r="22" spans="1:25" ht="15.75">
      <c r="A22" s="1236" t="s">
        <v>142</v>
      </c>
      <c r="B22" s="1237" t="s">
        <v>35</v>
      </c>
      <c r="C22" s="1156"/>
      <c r="D22" s="1157"/>
      <c r="E22" s="1157"/>
      <c r="F22" s="1238"/>
      <c r="G22" s="1239">
        <f>SUM(G23:G29)</f>
        <v>13</v>
      </c>
      <c r="H22" s="435">
        <f>G22*30</f>
        <v>390</v>
      </c>
      <c r="I22" s="340">
        <f>SUM(I$23:I$29)</f>
        <v>252</v>
      </c>
      <c r="J22" s="340">
        <f>SUM(J$23:J$29)</f>
        <v>12</v>
      </c>
      <c r="K22" s="340">
        <f>SUM(K$23:K$29)</f>
        <v>0</v>
      </c>
      <c r="L22" s="340">
        <f>SUM(L$23:L$29)</f>
        <v>240</v>
      </c>
      <c r="M22" s="1240">
        <f>H22-I22</f>
        <v>138</v>
      </c>
      <c r="N22" s="1159"/>
      <c r="O22" s="1157"/>
      <c r="P22" s="1160"/>
      <c r="Q22" s="1159"/>
      <c r="R22" s="1241"/>
      <c r="S22" s="1160"/>
      <c r="T22" s="1242"/>
      <c r="U22" s="1243"/>
      <c r="V22" s="1244"/>
      <c r="W22" s="1245"/>
      <c r="X22" s="1204"/>
      <c r="Y22" s="1246"/>
    </row>
    <row r="23" spans="1:26" ht="15.75">
      <c r="A23" s="1122" t="s">
        <v>143</v>
      </c>
      <c r="B23" s="1247" t="s">
        <v>35</v>
      </c>
      <c r="C23" s="1172"/>
      <c r="D23" s="331">
        <v>1</v>
      </c>
      <c r="E23" s="332"/>
      <c r="F23" s="98"/>
      <c r="G23" s="333">
        <v>3</v>
      </c>
      <c r="H23" s="334">
        <f aca="true" t="shared" si="4" ref="H23:H28">G23*30</f>
        <v>90</v>
      </c>
      <c r="I23" s="335">
        <f>SUM($J23:$L23)</f>
        <v>60</v>
      </c>
      <c r="J23" s="336">
        <v>8</v>
      </c>
      <c r="K23" s="336"/>
      <c r="L23" s="336">
        <v>52</v>
      </c>
      <c r="M23" s="337">
        <f aca="true" t="shared" si="5" ref="M23:M28">H23-I23</f>
        <v>30</v>
      </c>
      <c r="N23" s="16">
        <v>4</v>
      </c>
      <c r="O23" s="15"/>
      <c r="P23" s="19"/>
      <c r="Q23" s="16"/>
      <c r="R23" s="15"/>
      <c r="S23" s="19"/>
      <c r="T23" s="1248"/>
      <c r="U23" s="1249"/>
      <c r="V23" s="1250"/>
      <c r="W23" s="1251"/>
      <c r="X23" s="1249"/>
      <c r="Y23" s="1252"/>
      <c r="Z23" s="6">
        <v>1</v>
      </c>
    </row>
    <row r="24" spans="1:26" ht="15.75">
      <c r="A24" s="1122" t="s">
        <v>144</v>
      </c>
      <c r="B24" s="1247" t="s">
        <v>35</v>
      </c>
      <c r="C24" s="1172"/>
      <c r="D24" s="332"/>
      <c r="E24" s="332"/>
      <c r="F24" s="98"/>
      <c r="G24" s="333">
        <v>2</v>
      </c>
      <c r="H24" s="334">
        <f t="shared" si="4"/>
        <v>60</v>
      </c>
      <c r="I24" s="335">
        <v>36</v>
      </c>
      <c r="J24" s="336"/>
      <c r="K24" s="336"/>
      <c r="L24" s="336">
        <v>36</v>
      </c>
      <c r="M24" s="337">
        <f t="shared" si="5"/>
        <v>24</v>
      </c>
      <c r="N24" s="16"/>
      <c r="O24" s="15">
        <v>4</v>
      </c>
      <c r="P24" s="19"/>
      <c r="Q24" s="16"/>
      <c r="R24" s="15"/>
      <c r="S24" s="19"/>
      <c r="T24" s="1248"/>
      <c r="U24" s="1249"/>
      <c r="V24" s="1250"/>
      <c r="W24" s="1251"/>
      <c r="X24" s="1249"/>
      <c r="Y24" s="1252"/>
      <c r="Z24" s="6" t="s">
        <v>344</v>
      </c>
    </row>
    <row r="25" spans="1:26" ht="15.75">
      <c r="A25" s="1122" t="s">
        <v>145</v>
      </c>
      <c r="B25" s="1247" t="s">
        <v>35</v>
      </c>
      <c r="C25" s="1172"/>
      <c r="D25" s="331" t="s">
        <v>356</v>
      </c>
      <c r="E25" s="338"/>
      <c r="F25" s="98"/>
      <c r="G25" s="333">
        <v>2</v>
      </c>
      <c r="H25" s="334">
        <f t="shared" si="4"/>
        <v>60</v>
      </c>
      <c r="I25" s="335">
        <v>36</v>
      </c>
      <c r="J25" s="336"/>
      <c r="K25" s="336"/>
      <c r="L25" s="336">
        <v>36</v>
      </c>
      <c r="M25" s="337">
        <f t="shared" si="5"/>
        <v>24</v>
      </c>
      <c r="N25" s="16"/>
      <c r="O25" s="15"/>
      <c r="P25" s="19">
        <v>4</v>
      </c>
      <c r="Q25" s="16"/>
      <c r="R25" s="15"/>
      <c r="S25" s="19"/>
      <c r="T25" s="1248"/>
      <c r="U25" s="1249"/>
      <c r="V25" s="1250"/>
      <c r="W25" s="1251"/>
      <c r="X25" s="1249"/>
      <c r="Y25" s="1252"/>
      <c r="Z25" s="6" t="s">
        <v>345</v>
      </c>
    </row>
    <row r="26" spans="1:26" ht="15.75">
      <c r="A26" s="1122" t="s">
        <v>146</v>
      </c>
      <c r="B26" s="1247" t="s">
        <v>35</v>
      </c>
      <c r="C26" s="1172"/>
      <c r="D26" s="331">
        <v>3</v>
      </c>
      <c r="E26" s="338"/>
      <c r="F26" s="98"/>
      <c r="G26" s="333">
        <v>3</v>
      </c>
      <c r="H26" s="334">
        <f t="shared" si="4"/>
        <v>90</v>
      </c>
      <c r="I26" s="335">
        <v>60</v>
      </c>
      <c r="J26" s="336">
        <v>4</v>
      </c>
      <c r="K26" s="336"/>
      <c r="L26" s="336">
        <v>56</v>
      </c>
      <c r="M26" s="337">
        <f t="shared" si="5"/>
        <v>30</v>
      </c>
      <c r="N26" s="16"/>
      <c r="O26" s="15"/>
      <c r="P26" s="19"/>
      <c r="Q26" s="16">
        <v>4</v>
      </c>
      <c r="R26" s="15"/>
      <c r="S26" s="19"/>
      <c r="T26" s="1248"/>
      <c r="U26" s="1249"/>
      <c r="V26" s="1250"/>
      <c r="W26" s="1251"/>
      <c r="X26" s="1249"/>
      <c r="Y26" s="1252"/>
      <c r="Z26" s="6">
        <v>3</v>
      </c>
    </row>
    <row r="27" spans="1:26" ht="15.75">
      <c r="A27" s="1122" t="s">
        <v>147</v>
      </c>
      <c r="B27" s="1247" t="s">
        <v>35</v>
      </c>
      <c r="C27" s="1172"/>
      <c r="D27" s="338"/>
      <c r="E27" s="338"/>
      <c r="F27" s="98"/>
      <c r="G27" s="333">
        <v>1.5</v>
      </c>
      <c r="H27" s="334">
        <f t="shared" si="4"/>
        <v>45</v>
      </c>
      <c r="I27" s="335">
        <v>30</v>
      </c>
      <c r="J27" s="336"/>
      <c r="K27" s="336"/>
      <c r="L27" s="336">
        <v>30</v>
      </c>
      <c r="M27" s="337">
        <f t="shared" si="5"/>
        <v>15</v>
      </c>
      <c r="N27" s="16"/>
      <c r="O27" s="15"/>
      <c r="P27" s="19"/>
      <c r="Q27" s="16"/>
      <c r="R27" s="15">
        <v>4</v>
      </c>
      <c r="S27" s="19"/>
      <c r="T27" s="1248"/>
      <c r="U27" s="1249"/>
      <c r="V27" s="1250"/>
      <c r="W27" s="1251"/>
      <c r="X27" s="1249"/>
      <c r="Y27" s="1252"/>
      <c r="Z27" s="6" t="s">
        <v>346</v>
      </c>
    </row>
    <row r="28" spans="1:26" ht="15.75">
      <c r="A28" s="1122" t="s">
        <v>148</v>
      </c>
      <c r="B28" s="1247" t="s">
        <v>35</v>
      </c>
      <c r="C28" s="1172"/>
      <c r="D28" s="331" t="s">
        <v>357</v>
      </c>
      <c r="E28" s="338"/>
      <c r="F28" s="98"/>
      <c r="G28" s="333">
        <v>1.5</v>
      </c>
      <c r="H28" s="334">
        <f t="shared" si="4"/>
        <v>45</v>
      </c>
      <c r="I28" s="335">
        <v>30</v>
      </c>
      <c r="J28" s="336"/>
      <c r="K28" s="336"/>
      <c r="L28" s="336">
        <v>30</v>
      </c>
      <c r="M28" s="337">
        <f t="shared" si="5"/>
        <v>15</v>
      </c>
      <c r="N28" s="16"/>
      <c r="O28" s="15"/>
      <c r="P28" s="19"/>
      <c r="Q28" s="16"/>
      <c r="R28" s="15"/>
      <c r="S28" s="19">
        <v>4</v>
      </c>
      <c r="T28" s="1248"/>
      <c r="U28" s="1249"/>
      <c r="V28" s="1250"/>
      <c r="W28" s="1251"/>
      <c r="X28" s="1249"/>
      <c r="Y28" s="1252"/>
      <c r="Z28" s="6" t="s">
        <v>347</v>
      </c>
    </row>
    <row r="29" spans="1:25" ht="48" thickBot="1">
      <c r="A29" s="1122" t="s">
        <v>149</v>
      </c>
      <c r="B29" s="1247" t="s">
        <v>35</v>
      </c>
      <c r="C29" s="1172"/>
      <c r="D29" s="338" t="s">
        <v>358</v>
      </c>
      <c r="E29" s="338"/>
      <c r="F29" s="98"/>
      <c r="G29" s="333"/>
      <c r="H29" s="334"/>
      <c r="I29" s="335">
        <f>SUM($J29:$L29)</f>
        <v>0</v>
      </c>
      <c r="J29" s="336"/>
      <c r="K29" s="336"/>
      <c r="L29" s="336"/>
      <c r="M29" s="339"/>
      <c r="N29" s="530"/>
      <c r="O29" s="531"/>
      <c r="P29" s="532"/>
      <c r="Q29" s="530"/>
      <c r="R29" s="531"/>
      <c r="S29" s="532"/>
      <c r="T29" s="1253" t="s">
        <v>64</v>
      </c>
      <c r="U29" s="1253" t="s">
        <v>64</v>
      </c>
      <c r="V29" s="1254" t="s">
        <v>64</v>
      </c>
      <c r="W29" s="1255" t="s">
        <v>64</v>
      </c>
      <c r="X29" s="1256" t="s">
        <v>64</v>
      </c>
      <c r="Y29" s="1257"/>
    </row>
    <row r="30" spans="1:25" ht="16.5" thickBot="1">
      <c r="A30" s="2881" t="s">
        <v>257</v>
      </c>
      <c r="B30" s="2882"/>
      <c r="C30" s="2882"/>
      <c r="D30" s="2882"/>
      <c r="E30" s="2882"/>
      <c r="F30" s="2883"/>
      <c r="G30" s="1258">
        <f>SUM(G23:G29)</f>
        <v>13</v>
      </c>
      <c r="H30" s="1259">
        <f aca="true" t="shared" si="6" ref="H30:M30">SUM(H23:H29)</f>
        <v>390</v>
      </c>
      <c r="I30" s="1259">
        <f t="shared" si="6"/>
        <v>252</v>
      </c>
      <c r="J30" s="1259">
        <f t="shared" si="6"/>
        <v>12</v>
      </c>
      <c r="K30" s="1259">
        <f t="shared" si="6"/>
        <v>0</v>
      </c>
      <c r="L30" s="1259">
        <f t="shared" si="6"/>
        <v>240</v>
      </c>
      <c r="M30" s="1260">
        <f t="shared" si="6"/>
        <v>138</v>
      </c>
      <c r="N30" s="1261">
        <f aca="true" t="shared" si="7" ref="N30:S30">SUM(N22:N29)</f>
        <v>4</v>
      </c>
      <c r="O30" s="1261">
        <f t="shared" si="7"/>
        <v>4</v>
      </c>
      <c r="P30" s="1261">
        <f t="shared" si="7"/>
        <v>4</v>
      </c>
      <c r="Q30" s="1261">
        <f t="shared" si="7"/>
        <v>4</v>
      </c>
      <c r="R30" s="1261">
        <f t="shared" si="7"/>
        <v>4</v>
      </c>
      <c r="S30" s="1261">
        <f t="shared" si="7"/>
        <v>4</v>
      </c>
      <c r="T30" s="1262">
        <f aca="true" t="shared" si="8" ref="T30:Y30">T22</f>
        <v>0</v>
      </c>
      <c r="U30" s="1263">
        <f t="shared" si="8"/>
        <v>0</v>
      </c>
      <c r="V30" s="1263">
        <f t="shared" si="8"/>
        <v>0</v>
      </c>
      <c r="W30" s="1264">
        <f t="shared" si="8"/>
        <v>0</v>
      </c>
      <c r="X30" s="1264">
        <f t="shared" si="8"/>
        <v>0</v>
      </c>
      <c r="Y30" s="1265">
        <f t="shared" si="8"/>
        <v>0</v>
      </c>
    </row>
    <row r="31" spans="1:25" ht="16.5" thickBot="1">
      <c r="A31" s="2828" t="s">
        <v>94</v>
      </c>
      <c r="B31" s="2829"/>
      <c r="C31" s="2829"/>
      <c r="D31" s="2829"/>
      <c r="E31" s="2829"/>
      <c r="F31" s="2843"/>
      <c r="G31" s="1266">
        <f>G21+G30</f>
        <v>34.5</v>
      </c>
      <c r="H31" s="1267">
        <f aca="true" t="shared" si="9" ref="H31:M31">H21+H30</f>
        <v>1035</v>
      </c>
      <c r="I31" s="1267">
        <f t="shared" si="9"/>
        <v>490</v>
      </c>
      <c r="J31" s="1267">
        <f t="shared" si="9"/>
        <v>101</v>
      </c>
      <c r="K31" s="1267">
        <f t="shared" si="9"/>
        <v>0</v>
      </c>
      <c r="L31" s="1267">
        <f t="shared" si="9"/>
        <v>389</v>
      </c>
      <c r="M31" s="1268">
        <f t="shared" si="9"/>
        <v>545</v>
      </c>
      <c r="N31" s="1269">
        <f>N21+N30</f>
        <v>9</v>
      </c>
      <c r="O31" s="1269">
        <f aca="true" t="shared" si="10" ref="O31:Y31">O21+O30</f>
        <v>6</v>
      </c>
      <c r="P31" s="1269">
        <f t="shared" si="10"/>
        <v>6</v>
      </c>
      <c r="Q31" s="1269">
        <f t="shared" si="10"/>
        <v>7</v>
      </c>
      <c r="R31" s="1269">
        <f t="shared" si="10"/>
        <v>4</v>
      </c>
      <c r="S31" s="1269">
        <f t="shared" si="10"/>
        <v>11.333333333333334</v>
      </c>
      <c r="T31" s="1269">
        <f t="shared" si="10"/>
        <v>0</v>
      </c>
      <c r="U31" s="1269">
        <f t="shared" si="10"/>
        <v>0</v>
      </c>
      <c r="V31" s="1269">
        <f t="shared" si="10"/>
        <v>0</v>
      </c>
      <c r="W31" s="1269">
        <f t="shared" si="10"/>
        <v>0</v>
      </c>
      <c r="X31" s="1269">
        <f t="shared" si="10"/>
        <v>0</v>
      </c>
      <c r="Y31" s="1269">
        <f t="shared" si="10"/>
        <v>2</v>
      </c>
    </row>
    <row r="32" spans="1:25" ht="16.5" thickBot="1">
      <c r="A32" s="2875" t="s">
        <v>305</v>
      </c>
      <c r="B32" s="2876"/>
      <c r="C32" s="2876"/>
      <c r="D32" s="2876"/>
      <c r="E32" s="2876"/>
      <c r="F32" s="2877"/>
      <c r="G32" s="1270"/>
      <c r="H32" s="1271"/>
      <c r="I32" s="1271"/>
      <c r="J32" s="1271"/>
      <c r="K32" s="1271"/>
      <c r="L32" s="1271"/>
      <c r="M32" s="1271"/>
      <c r="N32" s="1272"/>
      <c r="O32" s="1272"/>
      <c r="P32" s="1272"/>
      <c r="Q32" s="1271"/>
      <c r="R32" s="1271"/>
      <c r="S32" s="1271"/>
      <c r="T32" s="1273"/>
      <c r="U32" s="1271"/>
      <c r="V32" s="1274"/>
      <c r="W32" s="1271"/>
      <c r="X32" s="1271"/>
      <c r="Y32" s="1275"/>
    </row>
    <row r="33" spans="1:25" ht="21.75" customHeight="1" thickBot="1">
      <c r="A33" s="2878"/>
      <c r="B33" s="2879"/>
      <c r="C33" s="2879"/>
      <c r="D33" s="2879"/>
      <c r="E33" s="2879"/>
      <c r="F33" s="2880"/>
      <c r="G33" s="1276"/>
      <c r="H33" s="1276"/>
      <c r="I33" s="1276"/>
      <c r="J33" s="1276"/>
      <c r="K33" s="1276"/>
      <c r="L33" s="1276"/>
      <c r="M33" s="1276"/>
      <c r="N33" s="1268"/>
      <c r="O33" s="1277"/>
      <c r="P33" s="1277"/>
      <c r="Q33" s="1278"/>
      <c r="R33" s="1277"/>
      <c r="S33" s="1277"/>
      <c r="T33" s="1268"/>
      <c r="U33" s="1277"/>
      <c r="V33" s="1279"/>
      <c r="W33" s="1277"/>
      <c r="X33" s="1277"/>
      <c r="Y33" s="1280"/>
    </row>
    <row r="34" spans="1:25" ht="20.25" thickBot="1">
      <c r="A34" s="2825" t="s">
        <v>86</v>
      </c>
      <c r="B34" s="2826"/>
      <c r="C34" s="2826"/>
      <c r="D34" s="2826"/>
      <c r="E34" s="2826"/>
      <c r="F34" s="2826"/>
      <c r="G34" s="2826"/>
      <c r="H34" s="2826"/>
      <c r="I34" s="2826"/>
      <c r="J34" s="2826"/>
      <c r="K34" s="2826"/>
      <c r="L34" s="2826"/>
      <c r="M34" s="2826"/>
      <c r="N34" s="2826"/>
      <c r="O34" s="2826"/>
      <c r="P34" s="2826"/>
      <c r="Q34" s="2826"/>
      <c r="R34" s="2826"/>
      <c r="S34" s="2826"/>
      <c r="T34" s="2826"/>
      <c r="U34" s="2826"/>
      <c r="V34" s="2826"/>
      <c r="W34" s="2826"/>
      <c r="X34" s="2826"/>
      <c r="Y34" s="2827"/>
    </row>
    <row r="35" spans="1:29" s="699" customFormat="1" ht="19.5" thickBot="1">
      <c r="A35" s="1281" t="s">
        <v>150</v>
      </c>
      <c r="B35" s="1282" t="s">
        <v>294</v>
      </c>
      <c r="C35" s="1283"/>
      <c r="D35" s="1284" t="s">
        <v>295</v>
      </c>
      <c r="E35" s="1284"/>
      <c r="F35" s="1285"/>
      <c r="G35" s="1286">
        <v>2</v>
      </c>
      <c r="H35" s="1287">
        <f>G35*30</f>
        <v>60</v>
      </c>
      <c r="I35" s="1288">
        <f>J35+K35+L35</f>
        <v>30</v>
      </c>
      <c r="J35" s="1289">
        <v>15</v>
      </c>
      <c r="K35" s="1290"/>
      <c r="L35" s="1290">
        <v>15</v>
      </c>
      <c r="M35" s="1291">
        <f>H35-I35</f>
        <v>30</v>
      </c>
      <c r="N35" s="1292">
        <v>2</v>
      </c>
      <c r="O35" s="1293"/>
      <c r="P35" s="1294"/>
      <c r="Q35" s="1295"/>
      <c r="R35" s="1296"/>
      <c r="S35" s="1297"/>
      <c r="T35" s="1298"/>
      <c r="U35" s="1296"/>
      <c r="V35" s="1299"/>
      <c r="W35" s="1300"/>
      <c r="X35" s="1296"/>
      <c r="Y35" s="1297"/>
      <c r="Z35" s="698">
        <v>1</v>
      </c>
      <c r="AA35" s="698"/>
      <c r="AB35" s="698"/>
      <c r="AC35" s="698"/>
    </row>
    <row r="36" spans="1:25" ht="15.75">
      <c r="A36" s="1301" t="s">
        <v>151</v>
      </c>
      <c r="B36" s="1302" t="s">
        <v>67</v>
      </c>
      <c r="C36" s="1303"/>
      <c r="D36" s="1304"/>
      <c r="E36" s="1304"/>
      <c r="F36" s="1305"/>
      <c r="G36" s="1306">
        <f>G37+G38</f>
        <v>6</v>
      </c>
      <c r="H36" s="1307">
        <f>G36*30</f>
        <v>180</v>
      </c>
      <c r="I36" s="1308">
        <f>I37+I38</f>
        <v>90</v>
      </c>
      <c r="J36" s="1308">
        <f>J37+J38</f>
        <v>33</v>
      </c>
      <c r="K36" s="1308">
        <f>K37+K38</f>
        <v>15</v>
      </c>
      <c r="L36" s="1308">
        <f>L37+L38</f>
        <v>42</v>
      </c>
      <c r="M36" s="1309">
        <f>M37+M38</f>
        <v>90</v>
      </c>
      <c r="N36" s="1310"/>
      <c r="O36" s="1311"/>
      <c r="P36" s="1312"/>
      <c r="Q36" s="1313"/>
      <c r="R36" s="1311"/>
      <c r="S36" s="1314"/>
      <c r="T36" s="1310"/>
      <c r="U36" s="1311"/>
      <c r="V36" s="1314"/>
      <c r="W36" s="1310"/>
      <c r="X36" s="1311"/>
      <c r="Y36" s="1314"/>
    </row>
    <row r="37" spans="1:26" ht="31.5">
      <c r="A37" s="1315" t="s">
        <v>152</v>
      </c>
      <c r="B37" s="1316" t="s">
        <v>69</v>
      </c>
      <c r="C37" s="1317"/>
      <c r="D37" s="1318" t="s">
        <v>345</v>
      </c>
      <c r="E37" s="1319"/>
      <c r="F37" s="1320"/>
      <c r="G37" s="1321">
        <v>3</v>
      </c>
      <c r="H37" s="1322">
        <f>G37*30</f>
        <v>90</v>
      </c>
      <c r="I37" s="1323">
        <f aca="true" t="shared" si="11" ref="I37:I51">J37+K37+L37</f>
        <v>45</v>
      </c>
      <c r="J37" s="1324">
        <v>18</v>
      </c>
      <c r="K37" s="1318"/>
      <c r="L37" s="1318">
        <v>27</v>
      </c>
      <c r="M37" s="17">
        <f>H37-I37</f>
        <v>45</v>
      </c>
      <c r="N37" s="1325"/>
      <c r="O37" s="15"/>
      <c r="P37" s="1326">
        <f>I37/P7</f>
        <v>5</v>
      </c>
      <c r="Q37" s="16"/>
      <c r="R37" s="15"/>
      <c r="S37" s="1327"/>
      <c r="T37" s="1325"/>
      <c r="U37" s="15"/>
      <c r="V37" s="19"/>
      <c r="W37" s="1325"/>
      <c r="X37" s="15"/>
      <c r="Y37" s="19"/>
      <c r="Z37" s="6" t="s">
        <v>345</v>
      </c>
    </row>
    <row r="38" spans="1:26" ht="32.25" thickBot="1">
      <c r="A38" s="1328" t="s">
        <v>153</v>
      </c>
      <c r="B38" s="1329" t="s">
        <v>72</v>
      </c>
      <c r="C38" s="1330"/>
      <c r="D38" s="1331">
        <v>3</v>
      </c>
      <c r="E38" s="1332"/>
      <c r="F38" s="1333"/>
      <c r="G38" s="1334">
        <v>3</v>
      </c>
      <c r="H38" s="1255">
        <f>G38*30</f>
        <v>90</v>
      </c>
      <c r="I38" s="1335">
        <f t="shared" si="11"/>
        <v>45</v>
      </c>
      <c r="J38" s="1336">
        <v>15</v>
      </c>
      <c r="K38" s="1337">
        <v>15</v>
      </c>
      <c r="L38" s="1337">
        <v>15</v>
      </c>
      <c r="M38" s="76">
        <f>H38-I38</f>
        <v>45</v>
      </c>
      <c r="N38" s="1338"/>
      <c r="O38" s="1339"/>
      <c r="P38" s="1340"/>
      <c r="Q38" s="1341">
        <f>I38/Q7</f>
        <v>3</v>
      </c>
      <c r="R38" s="1339"/>
      <c r="S38" s="1342"/>
      <c r="T38" s="1338"/>
      <c r="U38" s="1339"/>
      <c r="V38" s="1343"/>
      <c r="W38" s="1338"/>
      <c r="X38" s="1339"/>
      <c r="Y38" s="1343"/>
      <c r="Z38" s="6">
        <v>3</v>
      </c>
    </row>
    <row r="39" spans="1:25" ht="15.75">
      <c r="A39" s="1344" t="s">
        <v>154</v>
      </c>
      <c r="B39" s="1345" t="s">
        <v>70</v>
      </c>
      <c r="C39" s="1346"/>
      <c r="D39" s="1347"/>
      <c r="E39" s="1348"/>
      <c r="F39" s="1349"/>
      <c r="G39" s="1350">
        <f>G40+G41</f>
        <v>6</v>
      </c>
      <c r="H39" s="1351">
        <f aca="true" t="shared" si="12" ref="H39:M39">H40+H41</f>
        <v>180</v>
      </c>
      <c r="I39" s="1352">
        <f t="shared" si="12"/>
        <v>87</v>
      </c>
      <c r="J39" s="1352">
        <f t="shared" si="12"/>
        <v>24</v>
      </c>
      <c r="K39" s="1352">
        <f t="shared" si="12"/>
        <v>63</v>
      </c>
      <c r="L39" s="1352">
        <f t="shared" si="12"/>
        <v>0</v>
      </c>
      <c r="M39" s="1353">
        <f t="shared" si="12"/>
        <v>93</v>
      </c>
      <c r="N39" s="1354"/>
      <c r="O39" s="1355"/>
      <c r="P39" s="1356"/>
      <c r="Q39" s="1357"/>
      <c r="R39" s="1355"/>
      <c r="S39" s="1358"/>
      <c r="T39" s="1354"/>
      <c r="U39" s="1355"/>
      <c r="V39" s="1358"/>
      <c r="W39" s="1354"/>
      <c r="X39" s="1355"/>
      <c r="Y39" s="1358"/>
    </row>
    <row r="40" spans="1:26" ht="15.75">
      <c r="A40" s="1315" t="s">
        <v>155</v>
      </c>
      <c r="B40" s="1316" t="s">
        <v>70</v>
      </c>
      <c r="C40" s="1317"/>
      <c r="D40" s="1318">
        <v>1</v>
      </c>
      <c r="E40" s="1359"/>
      <c r="F40" s="1320"/>
      <c r="G40" s="1321">
        <v>4.5</v>
      </c>
      <c r="H40" s="1360">
        <f>G40*30</f>
        <v>135</v>
      </c>
      <c r="I40" s="1323">
        <f t="shared" si="11"/>
        <v>60</v>
      </c>
      <c r="J40" s="1324">
        <v>15</v>
      </c>
      <c r="K40" s="1318">
        <v>45</v>
      </c>
      <c r="L40" s="1318"/>
      <c r="M40" s="1361">
        <f>H40-I40</f>
        <v>75</v>
      </c>
      <c r="N40" s="1362">
        <f>I40/N7</f>
        <v>4</v>
      </c>
      <c r="O40" s="15"/>
      <c r="P40" s="1326"/>
      <c r="Q40" s="16"/>
      <c r="R40" s="15"/>
      <c r="S40" s="19"/>
      <c r="T40" s="1325"/>
      <c r="U40" s="15"/>
      <c r="V40" s="19"/>
      <c r="W40" s="1325"/>
      <c r="X40" s="15"/>
      <c r="Y40" s="19"/>
      <c r="Z40" s="6">
        <v>1</v>
      </c>
    </row>
    <row r="41" spans="1:26" ht="16.5" thickBot="1">
      <c r="A41" s="1328" t="s">
        <v>156</v>
      </c>
      <c r="B41" s="1329" t="s">
        <v>70</v>
      </c>
      <c r="C41" s="1363" t="s">
        <v>344</v>
      </c>
      <c r="D41" s="1337"/>
      <c r="E41" s="1364"/>
      <c r="F41" s="1333"/>
      <c r="G41" s="1334">
        <v>1.5</v>
      </c>
      <c r="H41" s="1365">
        <f aca="true" t="shared" si="13" ref="H41:H52">G41*30</f>
        <v>45</v>
      </c>
      <c r="I41" s="1335">
        <f t="shared" si="11"/>
        <v>27</v>
      </c>
      <c r="J41" s="1336">
        <v>9</v>
      </c>
      <c r="K41" s="1337">
        <v>18</v>
      </c>
      <c r="L41" s="1337"/>
      <c r="M41" s="1366">
        <f>H41-I41</f>
        <v>18</v>
      </c>
      <c r="N41" s="1338"/>
      <c r="O41" s="1339">
        <f>I41/O7</f>
        <v>3</v>
      </c>
      <c r="P41" s="1340"/>
      <c r="Q41" s="1367"/>
      <c r="R41" s="1339"/>
      <c r="S41" s="1343"/>
      <c r="T41" s="1338"/>
      <c r="U41" s="1339"/>
      <c r="V41" s="1343"/>
      <c r="W41" s="1338"/>
      <c r="X41" s="1339"/>
      <c r="Y41" s="1343"/>
      <c r="Z41" s="6" t="s">
        <v>344</v>
      </c>
    </row>
    <row r="42" spans="1:25" ht="15.75">
      <c r="A42" s="1344" t="s">
        <v>157</v>
      </c>
      <c r="B42" s="1345" t="s">
        <v>43</v>
      </c>
      <c r="C42" s="1368"/>
      <c r="D42" s="1369"/>
      <c r="E42" s="1370"/>
      <c r="F42" s="1349"/>
      <c r="G42" s="1350">
        <f>G43+G44</f>
        <v>4</v>
      </c>
      <c r="H42" s="1351">
        <f aca="true" t="shared" si="14" ref="H42:M42">H43+H44</f>
        <v>120</v>
      </c>
      <c r="I42" s="1352">
        <f t="shared" si="14"/>
        <v>54</v>
      </c>
      <c r="J42" s="1352">
        <f t="shared" si="14"/>
        <v>36</v>
      </c>
      <c r="K42" s="1352">
        <f t="shared" si="14"/>
        <v>0</v>
      </c>
      <c r="L42" s="1352">
        <f t="shared" si="14"/>
        <v>18</v>
      </c>
      <c r="M42" s="1353">
        <f t="shared" si="14"/>
        <v>66</v>
      </c>
      <c r="N42" s="1354"/>
      <c r="O42" s="1355"/>
      <c r="P42" s="1356"/>
      <c r="Q42" s="1357"/>
      <c r="R42" s="1355"/>
      <c r="S42" s="1358"/>
      <c r="T42" s="1354"/>
      <c r="U42" s="1355"/>
      <c r="V42" s="1358"/>
      <c r="W42" s="1354"/>
      <c r="X42" s="1355"/>
      <c r="Y42" s="1358"/>
    </row>
    <row r="43" spans="1:26" ht="15.75">
      <c r="A43" s="1315" t="s">
        <v>174</v>
      </c>
      <c r="B43" s="1316" t="s">
        <v>43</v>
      </c>
      <c r="C43" s="1371"/>
      <c r="D43" s="1318"/>
      <c r="E43" s="1359"/>
      <c r="F43" s="1320"/>
      <c r="G43" s="1321">
        <v>2</v>
      </c>
      <c r="H43" s="1360">
        <f t="shared" si="13"/>
        <v>60</v>
      </c>
      <c r="I43" s="1323">
        <f t="shared" si="11"/>
        <v>27</v>
      </c>
      <c r="J43" s="1324">
        <v>18</v>
      </c>
      <c r="K43" s="1372"/>
      <c r="L43" s="1318">
        <v>9</v>
      </c>
      <c r="M43" s="1361">
        <f>H43-I43</f>
        <v>33</v>
      </c>
      <c r="N43" s="1325"/>
      <c r="O43" s="15">
        <f>I43/O7</f>
        <v>3</v>
      </c>
      <c r="P43" s="1326"/>
      <c r="Q43" s="16"/>
      <c r="R43" s="15"/>
      <c r="S43" s="19"/>
      <c r="T43" s="1325"/>
      <c r="U43" s="15"/>
      <c r="V43" s="19"/>
      <c r="W43" s="1325"/>
      <c r="X43" s="15"/>
      <c r="Y43" s="19"/>
      <c r="Z43" s="6" t="s">
        <v>344</v>
      </c>
    </row>
    <row r="44" spans="1:26" ht="16.5" thickBot="1">
      <c r="A44" s="1328" t="s">
        <v>175</v>
      </c>
      <c r="B44" s="1329" t="s">
        <v>43</v>
      </c>
      <c r="C44" s="1373" t="s">
        <v>345</v>
      </c>
      <c r="D44" s="1374"/>
      <c r="E44" s="1375"/>
      <c r="F44" s="1333"/>
      <c r="G44" s="1334">
        <v>2</v>
      </c>
      <c r="H44" s="1365">
        <f t="shared" si="13"/>
        <v>60</v>
      </c>
      <c r="I44" s="1335">
        <f t="shared" si="11"/>
        <v>27</v>
      </c>
      <c r="J44" s="1336">
        <v>18</v>
      </c>
      <c r="K44" s="1376"/>
      <c r="L44" s="1337">
        <v>9</v>
      </c>
      <c r="M44" s="1366">
        <f>H44-I44</f>
        <v>33</v>
      </c>
      <c r="N44" s="1338"/>
      <c r="O44" s="1339"/>
      <c r="P44" s="1340">
        <v>3</v>
      </c>
      <c r="Q44" s="1367"/>
      <c r="R44" s="1339"/>
      <c r="S44" s="1343"/>
      <c r="T44" s="1338"/>
      <c r="U44" s="1339"/>
      <c r="V44" s="1343"/>
      <c r="W44" s="1338"/>
      <c r="X44" s="1339"/>
      <c r="Y44" s="1343"/>
      <c r="Z44" s="6" t="s">
        <v>345</v>
      </c>
    </row>
    <row r="45" spans="1:25" ht="15.75">
      <c r="A45" s="1377" t="s">
        <v>158</v>
      </c>
      <c r="B45" s="1345" t="s">
        <v>38</v>
      </c>
      <c r="C45" s="1368"/>
      <c r="D45" s="1369"/>
      <c r="E45" s="1370"/>
      <c r="F45" s="1378"/>
      <c r="G45" s="1350">
        <f>G46+G47</f>
        <v>5</v>
      </c>
      <c r="H45" s="1379">
        <f t="shared" si="13"/>
        <v>150</v>
      </c>
      <c r="I45" s="1380">
        <f>I46+I47</f>
        <v>69</v>
      </c>
      <c r="J45" s="1380">
        <f>J46+J47</f>
        <v>36</v>
      </c>
      <c r="K45" s="1380"/>
      <c r="L45" s="1380">
        <f>L46+L47</f>
        <v>33</v>
      </c>
      <c r="M45" s="1381">
        <f>H45-I45</f>
        <v>81</v>
      </c>
      <c r="N45" s="1354"/>
      <c r="O45" s="1355"/>
      <c r="P45" s="1356"/>
      <c r="Q45" s="1357"/>
      <c r="R45" s="1355"/>
      <c r="S45" s="1358"/>
      <c r="T45" s="1354"/>
      <c r="U45" s="1355"/>
      <c r="V45" s="1358"/>
      <c r="W45" s="1354"/>
      <c r="X45" s="1355"/>
      <c r="Y45" s="1358"/>
    </row>
    <row r="46" spans="1:26" ht="15.75">
      <c r="A46" s="1315" t="s">
        <v>176</v>
      </c>
      <c r="B46" s="1316" t="s">
        <v>38</v>
      </c>
      <c r="C46" s="1371" t="s">
        <v>345</v>
      </c>
      <c r="D46" s="1382"/>
      <c r="E46" s="1319"/>
      <c r="F46" s="1383"/>
      <c r="G46" s="1384">
        <v>4</v>
      </c>
      <c r="H46" s="1360">
        <f>G46*30</f>
        <v>120</v>
      </c>
      <c r="I46" s="1323">
        <f>J46+K46+L46</f>
        <v>54</v>
      </c>
      <c r="J46" s="1324">
        <v>36</v>
      </c>
      <c r="K46" s="1372"/>
      <c r="L46" s="1318">
        <v>18</v>
      </c>
      <c r="M46" s="1361">
        <f>H46-I46</f>
        <v>66</v>
      </c>
      <c r="N46" s="1325"/>
      <c r="O46" s="15"/>
      <c r="P46" s="1385">
        <v>6</v>
      </c>
      <c r="Q46" s="16"/>
      <c r="R46" s="15"/>
      <c r="S46" s="19"/>
      <c r="T46" s="1325"/>
      <c r="U46" s="15"/>
      <c r="V46" s="19"/>
      <c r="W46" s="1325"/>
      <c r="X46" s="15"/>
      <c r="Y46" s="19"/>
      <c r="Z46" s="6" t="s">
        <v>345</v>
      </c>
    </row>
    <row r="47" spans="1:26" ht="16.5" thickBot="1">
      <c r="A47" s="1328" t="s">
        <v>177</v>
      </c>
      <c r="B47" s="1329" t="s">
        <v>41</v>
      </c>
      <c r="C47" s="1373"/>
      <c r="D47" s="1374"/>
      <c r="E47" s="1364"/>
      <c r="F47" s="1386">
        <v>3</v>
      </c>
      <c r="G47" s="1387">
        <v>1</v>
      </c>
      <c r="H47" s="1365">
        <f t="shared" si="13"/>
        <v>30</v>
      </c>
      <c r="I47" s="1335">
        <f t="shared" si="11"/>
        <v>15</v>
      </c>
      <c r="J47" s="1336"/>
      <c r="K47" s="1376"/>
      <c r="L47" s="1337">
        <v>15</v>
      </c>
      <c r="M47" s="1366">
        <f>H47-I47</f>
        <v>15</v>
      </c>
      <c r="N47" s="1338"/>
      <c r="O47" s="1339"/>
      <c r="P47" s="1340"/>
      <c r="Q47" s="1341">
        <f>I47/Q7</f>
        <v>1</v>
      </c>
      <c r="R47" s="1339"/>
      <c r="S47" s="1343"/>
      <c r="T47" s="1338"/>
      <c r="U47" s="1339"/>
      <c r="V47" s="1343"/>
      <c r="W47" s="1338"/>
      <c r="X47" s="1339"/>
      <c r="Y47" s="1343"/>
      <c r="Z47" s="6">
        <v>3</v>
      </c>
    </row>
    <row r="48" spans="1:25" ht="15.75">
      <c r="A48" s="1344" t="s">
        <v>159</v>
      </c>
      <c r="B48" s="1345" t="s">
        <v>44</v>
      </c>
      <c r="C48" s="1346"/>
      <c r="D48" s="1369"/>
      <c r="E48" s="1370"/>
      <c r="F48" s="1349"/>
      <c r="G48" s="1350">
        <f>G49+G50</f>
        <v>11.5</v>
      </c>
      <c r="H48" s="1379">
        <f t="shared" si="13"/>
        <v>345</v>
      </c>
      <c r="I48" s="1380">
        <f t="shared" si="11"/>
        <v>168</v>
      </c>
      <c r="J48" s="1388">
        <f>J49+J50</f>
        <v>72</v>
      </c>
      <c r="K48" s="1388"/>
      <c r="L48" s="1388">
        <f>L49+L50</f>
        <v>96</v>
      </c>
      <c r="M48" s="1389">
        <f>M49+M50</f>
        <v>177</v>
      </c>
      <c r="N48" s="1354"/>
      <c r="O48" s="1355"/>
      <c r="P48" s="1356"/>
      <c r="Q48" s="1357"/>
      <c r="R48" s="1355"/>
      <c r="S48" s="1358"/>
      <c r="T48" s="1354"/>
      <c r="U48" s="1355"/>
      <c r="V48" s="1358"/>
      <c r="W48" s="1354"/>
      <c r="X48" s="1355"/>
      <c r="Y48" s="1358"/>
    </row>
    <row r="49" spans="1:26" ht="31.5">
      <c r="A49" s="1315" t="s">
        <v>296</v>
      </c>
      <c r="B49" s="1316" t="s">
        <v>71</v>
      </c>
      <c r="C49" s="1317">
        <v>1</v>
      </c>
      <c r="D49" s="1382"/>
      <c r="E49" s="1319"/>
      <c r="F49" s="1320"/>
      <c r="G49" s="1321">
        <v>7</v>
      </c>
      <c r="H49" s="1360">
        <f t="shared" si="13"/>
        <v>210</v>
      </c>
      <c r="I49" s="1323">
        <f t="shared" si="11"/>
        <v>105</v>
      </c>
      <c r="J49" s="1324">
        <v>45</v>
      </c>
      <c r="K49" s="1318"/>
      <c r="L49" s="1318">
        <v>60</v>
      </c>
      <c r="M49" s="1361">
        <f>H49-I49</f>
        <v>105</v>
      </c>
      <c r="N49" s="1362">
        <f>I49/N7</f>
        <v>7</v>
      </c>
      <c r="O49" s="15"/>
      <c r="P49" s="1326"/>
      <c r="Q49" s="16"/>
      <c r="R49" s="15"/>
      <c r="S49" s="19"/>
      <c r="T49" s="1325"/>
      <c r="U49" s="15"/>
      <c r="V49" s="19"/>
      <c r="W49" s="1325"/>
      <c r="X49" s="15"/>
      <c r="Y49" s="19"/>
      <c r="Z49" s="6">
        <v>1</v>
      </c>
    </row>
    <row r="50" spans="1:26" ht="32.25" thickBot="1">
      <c r="A50" s="1328" t="s">
        <v>297</v>
      </c>
      <c r="B50" s="1329" t="s">
        <v>84</v>
      </c>
      <c r="C50" s="1363" t="s">
        <v>344</v>
      </c>
      <c r="D50" s="1374"/>
      <c r="E50" s="1375"/>
      <c r="F50" s="1333"/>
      <c r="G50" s="1390">
        <v>4.5</v>
      </c>
      <c r="H50" s="1365">
        <f t="shared" si="13"/>
        <v>135</v>
      </c>
      <c r="I50" s="1335">
        <f t="shared" si="11"/>
        <v>63</v>
      </c>
      <c r="J50" s="1336">
        <v>27</v>
      </c>
      <c r="K50" s="1337"/>
      <c r="L50" s="1337">
        <v>36</v>
      </c>
      <c r="M50" s="1366">
        <f>H50-I50</f>
        <v>72</v>
      </c>
      <c r="N50" s="1338"/>
      <c r="O50" s="1339">
        <f>I50/O7</f>
        <v>7</v>
      </c>
      <c r="P50" s="1340"/>
      <c r="Q50" s="1367"/>
      <c r="R50" s="1339"/>
      <c r="S50" s="1343"/>
      <c r="T50" s="1338"/>
      <c r="U50" s="1339"/>
      <c r="V50" s="1343"/>
      <c r="W50" s="1338"/>
      <c r="X50" s="1339"/>
      <c r="Y50" s="1343"/>
      <c r="Z50" s="6" t="s">
        <v>344</v>
      </c>
    </row>
    <row r="51" spans="1:26" ht="15.75">
      <c r="A51" s="1391" t="s">
        <v>160</v>
      </c>
      <c r="B51" s="1392" t="s">
        <v>37</v>
      </c>
      <c r="C51" s="1393" t="s">
        <v>344</v>
      </c>
      <c r="D51" s="1304"/>
      <c r="E51" s="1394"/>
      <c r="F51" s="1305"/>
      <c r="G51" s="1395">
        <v>5</v>
      </c>
      <c r="H51" s="1396">
        <f t="shared" si="13"/>
        <v>150</v>
      </c>
      <c r="I51" s="1397">
        <f t="shared" si="11"/>
        <v>63</v>
      </c>
      <c r="J51" s="1398">
        <v>36</v>
      </c>
      <c r="K51" s="1399"/>
      <c r="L51" s="1400">
        <v>27</v>
      </c>
      <c r="M51" s="1401">
        <f>H51-I51</f>
        <v>87</v>
      </c>
      <c r="N51" s="1310"/>
      <c r="O51" s="1311">
        <f>I51/O7</f>
        <v>7</v>
      </c>
      <c r="P51" s="1312"/>
      <c r="Q51" s="1313"/>
      <c r="R51" s="1311"/>
      <c r="S51" s="1314"/>
      <c r="T51" s="1310"/>
      <c r="U51" s="1311"/>
      <c r="V51" s="1314"/>
      <c r="W51" s="1310"/>
      <c r="X51" s="1311"/>
      <c r="Y51" s="1314"/>
      <c r="Z51" s="6" t="s">
        <v>344</v>
      </c>
    </row>
    <row r="52" spans="1:26" ht="16.5" thickBot="1">
      <c r="A52" s="1328" t="s">
        <v>298</v>
      </c>
      <c r="B52" s="1329" t="s">
        <v>36</v>
      </c>
      <c r="C52" s="1373">
        <v>1</v>
      </c>
      <c r="D52" s="1374"/>
      <c r="E52" s="1375"/>
      <c r="F52" s="1402"/>
      <c r="G52" s="1387">
        <v>5</v>
      </c>
      <c r="H52" s="1365">
        <f t="shared" si="13"/>
        <v>150</v>
      </c>
      <c r="I52" s="1335">
        <f>J52+K52+L52</f>
        <v>75</v>
      </c>
      <c r="J52" s="1336">
        <v>45</v>
      </c>
      <c r="K52" s="1376"/>
      <c r="L52" s="1337">
        <v>30</v>
      </c>
      <c r="M52" s="1366">
        <f>H52-I52</f>
        <v>75</v>
      </c>
      <c r="N52" s="1403">
        <f>I52/N7</f>
        <v>5</v>
      </c>
      <c r="O52" s="531"/>
      <c r="P52" s="1404"/>
      <c r="Q52" s="530"/>
      <c r="R52" s="531"/>
      <c r="S52" s="532"/>
      <c r="T52" s="1405"/>
      <c r="U52" s="531"/>
      <c r="V52" s="532"/>
      <c r="W52" s="1405"/>
      <c r="X52" s="531"/>
      <c r="Y52" s="532"/>
      <c r="Z52" s="6">
        <v>1</v>
      </c>
    </row>
    <row r="53" spans="1:25" ht="15.75" customHeight="1" thickBot="1">
      <c r="A53" s="2928" t="s">
        <v>95</v>
      </c>
      <c r="B53" s="2929"/>
      <c r="C53" s="2929"/>
      <c r="D53" s="2929"/>
      <c r="E53" s="2929"/>
      <c r="F53" s="2930"/>
      <c r="G53" s="1406">
        <f>G35+G36+G39+G42+G45+G48+G51+G52</f>
        <v>44.5</v>
      </c>
      <c r="H53" s="1407">
        <f aca="true" t="shared" si="15" ref="H53:M53">H35+H36+H39+H42+H45+H48+H51+H52</f>
        <v>1335</v>
      </c>
      <c r="I53" s="1407">
        <f t="shared" si="15"/>
        <v>636</v>
      </c>
      <c r="J53" s="1407">
        <f t="shared" si="15"/>
        <v>297</v>
      </c>
      <c r="K53" s="1407">
        <f t="shared" si="15"/>
        <v>78</v>
      </c>
      <c r="L53" s="1407">
        <f t="shared" si="15"/>
        <v>261</v>
      </c>
      <c r="M53" s="1407">
        <f t="shared" si="15"/>
        <v>699</v>
      </c>
      <c r="N53" s="1408">
        <f>SUM(N35:N52)</f>
        <v>18</v>
      </c>
      <c r="O53" s="1408">
        <f aca="true" t="shared" si="16" ref="O53:Y53">SUM(O35:O52)</f>
        <v>20</v>
      </c>
      <c r="P53" s="1408">
        <f t="shared" si="16"/>
        <v>14</v>
      </c>
      <c r="Q53" s="1408">
        <f t="shared" si="16"/>
        <v>4</v>
      </c>
      <c r="R53" s="1408">
        <f t="shared" si="16"/>
        <v>0</v>
      </c>
      <c r="S53" s="1408">
        <f t="shared" si="16"/>
        <v>0</v>
      </c>
      <c r="T53" s="1408">
        <f t="shared" si="16"/>
        <v>0</v>
      </c>
      <c r="U53" s="1408">
        <f t="shared" si="16"/>
        <v>0</v>
      </c>
      <c r="V53" s="1408">
        <f t="shared" si="16"/>
        <v>0</v>
      </c>
      <c r="W53" s="1408">
        <f t="shared" si="16"/>
        <v>0</v>
      </c>
      <c r="X53" s="1408">
        <f t="shared" si="16"/>
        <v>0</v>
      </c>
      <c r="Y53" s="1408">
        <f t="shared" si="16"/>
        <v>0</v>
      </c>
    </row>
    <row r="54" spans="1:25" ht="20.25" thickBot="1">
      <c r="A54" s="2890" t="s">
        <v>293</v>
      </c>
      <c r="B54" s="2891"/>
      <c r="C54" s="2891"/>
      <c r="D54" s="2891"/>
      <c r="E54" s="2891"/>
      <c r="F54" s="2891"/>
      <c r="G54" s="2891"/>
      <c r="H54" s="2891"/>
      <c r="I54" s="2891"/>
      <c r="J54" s="2891"/>
      <c r="K54" s="2891"/>
      <c r="L54" s="2891"/>
      <c r="M54" s="2891"/>
      <c r="N54" s="2891"/>
      <c r="O54" s="2891"/>
      <c r="P54" s="2891"/>
      <c r="Q54" s="2891"/>
      <c r="R54" s="2891"/>
      <c r="S54" s="2891"/>
      <c r="T54" s="2891"/>
      <c r="U54" s="2891"/>
      <c r="V54" s="2891"/>
      <c r="W54" s="2891"/>
      <c r="X54" s="2891"/>
      <c r="Y54" s="2892"/>
    </row>
    <row r="55" spans="1:31" ht="15.75">
      <c r="A55" s="1409" t="s">
        <v>234</v>
      </c>
      <c r="B55" s="1410" t="s">
        <v>47</v>
      </c>
      <c r="C55" s="1379"/>
      <c r="D55" s="1369"/>
      <c r="E55" s="1369"/>
      <c r="F55" s="1411"/>
      <c r="G55" s="1412">
        <f>G56+G57</f>
        <v>6</v>
      </c>
      <c r="H55" s="1413">
        <f aca="true" t="shared" si="17" ref="H55:M55">H56+H57</f>
        <v>180</v>
      </c>
      <c r="I55" s="1414">
        <f t="shared" si="17"/>
        <v>93</v>
      </c>
      <c r="J55" s="1414">
        <f t="shared" si="17"/>
        <v>30</v>
      </c>
      <c r="K55" s="1414"/>
      <c r="L55" s="1414">
        <f t="shared" si="17"/>
        <v>63</v>
      </c>
      <c r="M55" s="1415">
        <f t="shared" si="17"/>
        <v>87</v>
      </c>
      <c r="N55" s="1416"/>
      <c r="O55" s="1417"/>
      <c r="P55" s="1418"/>
      <c r="Q55" s="1419"/>
      <c r="R55" s="1417"/>
      <c r="S55" s="1420"/>
      <c r="T55" s="1416"/>
      <c r="U55" s="1417"/>
      <c r="V55" s="1421"/>
      <c r="W55" s="1419"/>
      <c r="X55" s="1417"/>
      <c r="Y55" s="1420"/>
      <c r="AE55" s="6" t="s">
        <v>374</v>
      </c>
    </row>
    <row r="56" spans="1:26" ht="15.75">
      <c r="A56" s="1118" t="s">
        <v>235</v>
      </c>
      <c r="B56" s="1422" t="s">
        <v>47</v>
      </c>
      <c r="C56" s="1360">
        <v>3</v>
      </c>
      <c r="D56" s="1382"/>
      <c r="E56" s="1382"/>
      <c r="F56" s="1423"/>
      <c r="G56" s="1424">
        <v>5</v>
      </c>
      <c r="H56" s="18">
        <f aca="true" t="shared" si="18" ref="H56:H63">G56*30</f>
        <v>150</v>
      </c>
      <c r="I56" s="1425">
        <f>J56+K56+L56</f>
        <v>75</v>
      </c>
      <c r="J56" s="1324">
        <v>30</v>
      </c>
      <c r="K56" s="1318"/>
      <c r="L56" s="1318">
        <v>45</v>
      </c>
      <c r="M56" s="1361">
        <f aca="true" t="shared" si="19" ref="M56:M70">H56-I56</f>
        <v>75</v>
      </c>
      <c r="N56" s="1325"/>
      <c r="O56" s="15"/>
      <c r="P56" s="1326"/>
      <c r="Q56" s="1426">
        <f>I56/Q7</f>
        <v>5</v>
      </c>
      <c r="R56" s="15"/>
      <c r="S56" s="19"/>
      <c r="T56" s="1325"/>
      <c r="U56" s="15"/>
      <c r="V56" s="1326"/>
      <c r="W56" s="16"/>
      <c r="X56" s="15"/>
      <c r="Y56" s="1427"/>
      <c r="Z56" s="6">
        <v>3</v>
      </c>
    </row>
    <row r="57" spans="1:26" s="698" customFormat="1" ht="16.5" thickBot="1">
      <c r="A57" s="1428" t="s">
        <v>236</v>
      </c>
      <c r="B57" s="1429" t="s">
        <v>51</v>
      </c>
      <c r="C57" s="1365"/>
      <c r="D57" s="1374"/>
      <c r="E57" s="1374"/>
      <c r="F57" s="1430" t="s">
        <v>346</v>
      </c>
      <c r="G57" s="1431">
        <v>1</v>
      </c>
      <c r="H57" s="20">
        <f t="shared" si="18"/>
        <v>30</v>
      </c>
      <c r="I57" s="1432">
        <f>J57+K57+L57</f>
        <v>18</v>
      </c>
      <c r="J57" s="1336"/>
      <c r="K57" s="1337"/>
      <c r="L57" s="1337">
        <v>18</v>
      </c>
      <c r="M57" s="1366">
        <f t="shared" si="19"/>
        <v>12</v>
      </c>
      <c r="N57" s="1338"/>
      <c r="O57" s="1339"/>
      <c r="P57" s="1340"/>
      <c r="Q57" s="1367"/>
      <c r="R57" s="1339">
        <f>I57/R7</f>
        <v>2</v>
      </c>
      <c r="S57" s="1343"/>
      <c r="T57" s="1338"/>
      <c r="U57" s="1339"/>
      <c r="V57" s="1340"/>
      <c r="W57" s="1367"/>
      <c r="X57" s="1339"/>
      <c r="Y57" s="1433"/>
      <c r="Z57" s="698" t="s">
        <v>346</v>
      </c>
    </row>
    <row r="58" spans="1:26" s="698" customFormat="1" ht="15.75">
      <c r="A58" s="1434" t="s">
        <v>237</v>
      </c>
      <c r="B58" s="1435" t="s">
        <v>45</v>
      </c>
      <c r="C58" s="1396" t="s">
        <v>359</v>
      </c>
      <c r="D58" s="1304"/>
      <c r="E58" s="1304"/>
      <c r="F58" s="1436"/>
      <c r="G58" s="1437">
        <v>3</v>
      </c>
      <c r="H58" s="1438">
        <f t="shared" si="18"/>
        <v>90</v>
      </c>
      <c r="I58" s="1439">
        <f>J58+K58+L58</f>
        <v>45</v>
      </c>
      <c r="J58" s="1398">
        <v>27</v>
      </c>
      <c r="K58" s="1400"/>
      <c r="L58" s="1400">
        <v>18</v>
      </c>
      <c r="M58" s="1401">
        <f t="shared" si="19"/>
        <v>45</v>
      </c>
      <c r="N58" s="1310"/>
      <c r="O58" s="1311"/>
      <c r="P58" s="1312"/>
      <c r="Q58" s="1313"/>
      <c r="R58" s="1311">
        <f>I58/R7</f>
        <v>5</v>
      </c>
      <c r="S58" s="1314"/>
      <c r="T58" s="1310"/>
      <c r="U58" s="1311"/>
      <c r="V58" s="1312"/>
      <c r="W58" s="1313"/>
      <c r="X58" s="1311"/>
      <c r="Y58" s="1440"/>
      <c r="Z58" s="698" t="s">
        <v>346</v>
      </c>
    </row>
    <row r="59" spans="1:28" s="698" customFormat="1" ht="31.5" customHeight="1">
      <c r="A59" s="1118" t="s">
        <v>238</v>
      </c>
      <c r="B59" s="1422" t="s">
        <v>74</v>
      </c>
      <c r="C59" s="1360">
        <v>5</v>
      </c>
      <c r="D59" s="1318"/>
      <c r="E59" s="1318"/>
      <c r="F59" s="1441"/>
      <c r="G59" s="1424">
        <v>3</v>
      </c>
      <c r="H59" s="18">
        <f t="shared" si="18"/>
        <v>90</v>
      </c>
      <c r="I59" s="1425">
        <f>J59+K59+L59</f>
        <v>45</v>
      </c>
      <c r="J59" s="1324">
        <v>30</v>
      </c>
      <c r="K59" s="1318"/>
      <c r="L59" s="1318">
        <v>15</v>
      </c>
      <c r="M59" s="1361">
        <f t="shared" si="19"/>
        <v>45</v>
      </c>
      <c r="N59" s="1325"/>
      <c r="O59" s="15"/>
      <c r="P59" s="1326"/>
      <c r="Q59" s="16"/>
      <c r="R59" s="15"/>
      <c r="S59" s="19"/>
      <c r="T59" s="1325">
        <f>I59/T7</f>
        <v>3</v>
      </c>
      <c r="U59" s="15"/>
      <c r="V59" s="1326"/>
      <c r="W59" s="16"/>
      <c r="X59" s="15"/>
      <c r="Y59" s="19"/>
      <c r="Z59" s="698">
        <v>5</v>
      </c>
      <c r="AB59" s="698">
        <v>3</v>
      </c>
    </row>
    <row r="60" spans="1:28" s="698" customFormat="1" ht="15.75">
      <c r="A60" s="1124" t="s">
        <v>239</v>
      </c>
      <c r="B60" s="1422" t="s">
        <v>227</v>
      </c>
      <c r="C60" s="1442"/>
      <c r="D60" s="1443" t="s">
        <v>303</v>
      </c>
      <c r="E60" s="1443"/>
      <c r="F60" s="1444"/>
      <c r="G60" s="1445">
        <v>3</v>
      </c>
      <c r="H60" s="1446">
        <f t="shared" si="18"/>
        <v>90</v>
      </c>
      <c r="I60" s="1447">
        <v>45</v>
      </c>
      <c r="J60" s="1448">
        <v>30</v>
      </c>
      <c r="K60" s="1448"/>
      <c r="L60" s="1448">
        <v>15</v>
      </c>
      <c r="M60" s="1444">
        <f>H60-I60</f>
        <v>45</v>
      </c>
      <c r="N60" s="1449"/>
      <c r="O60" s="1448"/>
      <c r="P60" s="1450"/>
      <c r="Q60" s="1446"/>
      <c r="R60" s="1448"/>
      <c r="S60" s="1444"/>
      <c r="T60" s="1449">
        <f>I60/T7</f>
        <v>3</v>
      </c>
      <c r="U60" s="1451"/>
      <c r="V60" s="1452"/>
      <c r="W60" s="1453"/>
      <c r="X60" s="1451"/>
      <c r="Y60" s="1454"/>
      <c r="Z60" s="698">
        <v>5</v>
      </c>
      <c r="AB60" s="698">
        <v>3</v>
      </c>
    </row>
    <row r="61" spans="1:28" s="698" customFormat="1" ht="15.75">
      <c r="A61" s="1118" t="s">
        <v>240</v>
      </c>
      <c r="B61" s="1455" t="s">
        <v>228</v>
      </c>
      <c r="C61" s="1456"/>
      <c r="D61" s="1457" t="s">
        <v>349</v>
      </c>
      <c r="E61" s="1457"/>
      <c r="F61" s="1458"/>
      <c r="G61" s="1445">
        <v>3</v>
      </c>
      <c r="H61" s="1456">
        <f t="shared" si="18"/>
        <v>90</v>
      </c>
      <c r="I61" s="1459">
        <f>J61+K61+L61</f>
        <v>45</v>
      </c>
      <c r="J61" s="1460">
        <v>27</v>
      </c>
      <c r="K61" s="1460"/>
      <c r="L61" s="1460">
        <v>18</v>
      </c>
      <c r="M61" s="1361">
        <f>H61-I61</f>
        <v>45</v>
      </c>
      <c r="N61" s="1461"/>
      <c r="O61" s="1460"/>
      <c r="P61" s="1462"/>
      <c r="Q61" s="1456"/>
      <c r="R61" s="1460"/>
      <c r="S61" s="1458"/>
      <c r="T61" s="1461"/>
      <c r="U61" s="1460"/>
      <c r="V61" s="1462">
        <f>I61/V7</f>
        <v>5</v>
      </c>
      <c r="W61" s="1456"/>
      <c r="X61" s="1460"/>
      <c r="Y61" s="1458"/>
      <c r="AB61" s="698">
        <v>3</v>
      </c>
    </row>
    <row r="62" spans="1:28" ht="15.75">
      <c r="A62" s="1118" t="s">
        <v>241</v>
      </c>
      <c r="B62" s="1463" t="s">
        <v>66</v>
      </c>
      <c r="C62" s="18"/>
      <c r="D62" s="1464" t="s">
        <v>349</v>
      </c>
      <c r="E62" s="1318"/>
      <c r="F62" s="1458"/>
      <c r="G62" s="1170">
        <v>3</v>
      </c>
      <c r="H62" s="1322">
        <f t="shared" si="18"/>
        <v>90</v>
      </c>
      <c r="I62" s="13">
        <f>J62+L62</f>
        <v>30</v>
      </c>
      <c r="J62" s="13">
        <v>20</v>
      </c>
      <c r="K62" s="13"/>
      <c r="L62" s="13">
        <v>10</v>
      </c>
      <c r="M62" s="17">
        <f>H62-I62</f>
        <v>60</v>
      </c>
      <c r="N62" s="1208"/>
      <c r="O62" s="13"/>
      <c r="P62" s="14"/>
      <c r="Q62" s="1465"/>
      <c r="R62" s="13"/>
      <c r="S62" s="17"/>
      <c r="T62" s="1461"/>
      <c r="U62" s="13"/>
      <c r="V62" s="14">
        <v>3</v>
      </c>
      <c r="W62" s="18"/>
      <c r="X62" s="1460"/>
      <c r="Y62" s="1458"/>
      <c r="AB62" s="6">
        <v>3</v>
      </c>
    </row>
    <row r="63" spans="1:26" s="698" customFormat="1" ht="16.5" thickBot="1">
      <c r="A63" s="1118" t="s">
        <v>242</v>
      </c>
      <c r="B63" s="1466" t="s">
        <v>39</v>
      </c>
      <c r="C63" s="1467">
        <v>5</v>
      </c>
      <c r="D63" s="1468"/>
      <c r="E63" s="1468"/>
      <c r="F63" s="1469"/>
      <c r="G63" s="1470">
        <v>3</v>
      </c>
      <c r="H63" s="1187">
        <f t="shared" si="18"/>
        <v>90</v>
      </c>
      <c r="I63" s="1471">
        <f>J63+K63+L63</f>
        <v>45</v>
      </c>
      <c r="J63" s="1472">
        <v>30</v>
      </c>
      <c r="K63" s="1473"/>
      <c r="L63" s="1473">
        <v>15</v>
      </c>
      <c r="M63" s="1474">
        <f t="shared" si="19"/>
        <v>45</v>
      </c>
      <c r="N63" s="1405"/>
      <c r="O63" s="531"/>
      <c r="P63" s="1404"/>
      <c r="Q63" s="530"/>
      <c r="R63" s="531"/>
      <c r="S63" s="532"/>
      <c r="T63" s="1405">
        <f>I63/T7</f>
        <v>3</v>
      </c>
      <c r="U63" s="531"/>
      <c r="V63" s="1404"/>
      <c r="W63" s="530"/>
      <c r="X63" s="531"/>
      <c r="Y63" s="1475"/>
      <c r="Z63" s="698">
        <v>5</v>
      </c>
    </row>
    <row r="64" spans="1:25" s="698" customFormat="1" ht="15.75">
      <c r="A64" s="1409" t="s">
        <v>243</v>
      </c>
      <c r="B64" s="1410" t="s">
        <v>34</v>
      </c>
      <c r="C64" s="1379"/>
      <c r="D64" s="1369"/>
      <c r="E64" s="1369"/>
      <c r="F64" s="1476"/>
      <c r="G64" s="1412">
        <f>G65+G66</f>
        <v>3.5</v>
      </c>
      <c r="H64" s="1413">
        <f aca="true" t="shared" si="20" ref="H64:M64">H65+H66</f>
        <v>105</v>
      </c>
      <c r="I64" s="1414">
        <f t="shared" si="20"/>
        <v>54</v>
      </c>
      <c r="J64" s="1414">
        <f t="shared" si="20"/>
        <v>36</v>
      </c>
      <c r="K64" s="1414"/>
      <c r="L64" s="1414">
        <f t="shared" si="20"/>
        <v>18</v>
      </c>
      <c r="M64" s="1415">
        <f t="shared" si="20"/>
        <v>51</v>
      </c>
      <c r="N64" s="1354"/>
      <c r="O64" s="1355"/>
      <c r="P64" s="1356"/>
      <c r="Q64" s="1357"/>
      <c r="R64" s="1355"/>
      <c r="S64" s="1358"/>
      <c r="T64" s="1354"/>
      <c r="U64" s="1355"/>
      <c r="V64" s="1356"/>
      <c r="W64" s="1357"/>
      <c r="X64" s="1355"/>
      <c r="Y64" s="1358"/>
    </row>
    <row r="65" spans="1:26" s="698" customFormat="1" ht="15.75">
      <c r="A65" s="1118" t="s">
        <v>278</v>
      </c>
      <c r="B65" s="1422" t="s">
        <v>34</v>
      </c>
      <c r="C65" s="1360"/>
      <c r="D65" s="1382"/>
      <c r="E65" s="1382"/>
      <c r="F65" s="1441"/>
      <c r="G65" s="1424">
        <v>1.5</v>
      </c>
      <c r="H65" s="18">
        <f aca="true" t="shared" si="21" ref="H65:H70">G65*30</f>
        <v>45</v>
      </c>
      <c r="I65" s="1425">
        <f>J65+K65+L65</f>
        <v>27</v>
      </c>
      <c r="J65" s="1324">
        <v>18</v>
      </c>
      <c r="K65" s="1318"/>
      <c r="L65" s="1318">
        <v>9</v>
      </c>
      <c r="M65" s="1361">
        <f t="shared" si="19"/>
        <v>18</v>
      </c>
      <c r="N65" s="1325"/>
      <c r="O65" s="15"/>
      <c r="P65" s="1326"/>
      <c r="Q65" s="16"/>
      <c r="R65" s="15">
        <f>I65/R7</f>
        <v>3</v>
      </c>
      <c r="S65" s="19"/>
      <c r="T65" s="1325"/>
      <c r="U65" s="15"/>
      <c r="V65" s="1326"/>
      <c r="W65" s="16"/>
      <c r="X65" s="15"/>
      <c r="Y65" s="19"/>
      <c r="Z65" s="698" t="s">
        <v>346</v>
      </c>
    </row>
    <row r="66" spans="1:26" s="698" customFormat="1" ht="16.5" thickBot="1">
      <c r="A66" s="1428" t="s">
        <v>279</v>
      </c>
      <c r="B66" s="1429" t="s">
        <v>34</v>
      </c>
      <c r="C66" s="1365" t="s">
        <v>347</v>
      </c>
      <c r="D66" s="1374"/>
      <c r="E66" s="1374"/>
      <c r="F66" s="1402"/>
      <c r="G66" s="1431">
        <v>2</v>
      </c>
      <c r="H66" s="20">
        <f t="shared" si="21"/>
        <v>60</v>
      </c>
      <c r="I66" s="1432">
        <f>J66+K66+L66</f>
        <v>27</v>
      </c>
      <c r="J66" s="1336">
        <v>18</v>
      </c>
      <c r="K66" s="1337"/>
      <c r="L66" s="1337">
        <v>9</v>
      </c>
      <c r="M66" s="1366">
        <f t="shared" si="19"/>
        <v>33</v>
      </c>
      <c r="N66" s="1338"/>
      <c r="O66" s="1339"/>
      <c r="P66" s="1340"/>
      <c r="Q66" s="1367"/>
      <c r="R66" s="1339"/>
      <c r="S66" s="1343">
        <f>I66/S7</f>
        <v>3</v>
      </c>
      <c r="T66" s="1338"/>
      <c r="U66" s="1339"/>
      <c r="V66" s="1340"/>
      <c r="W66" s="1367"/>
      <c r="X66" s="1339"/>
      <c r="Y66" s="1343"/>
      <c r="Z66" s="698" t="s">
        <v>347</v>
      </c>
    </row>
    <row r="67" spans="1:28" s="698" customFormat="1" ht="16.5" thickBot="1">
      <c r="A67" s="1477" t="s">
        <v>244</v>
      </c>
      <c r="B67" s="2634" t="s">
        <v>381</v>
      </c>
      <c r="C67" s="1478"/>
      <c r="D67" s="1479" t="s">
        <v>349</v>
      </c>
      <c r="E67" s="1479"/>
      <c r="F67" s="1480"/>
      <c r="G67" s="1481">
        <v>3</v>
      </c>
      <c r="H67" s="1478">
        <f t="shared" si="21"/>
        <v>90</v>
      </c>
      <c r="I67" s="1482">
        <f>J67+K67+L67+K67</f>
        <v>45</v>
      </c>
      <c r="J67" s="1483">
        <v>27</v>
      </c>
      <c r="K67" s="1483"/>
      <c r="L67" s="1483">
        <v>18</v>
      </c>
      <c r="M67" s="1484">
        <f>H67-I67</f>
        <v>45</v>
      </c>
      <c r="N67" s="1485"/>
      <c r="O67" s="1483"/>
      <c r="P67" s="1486"/>
      <c r="Q67" s="1478"/>
      <c r="R67" s="1483"/>
      <c r="S67" s="1480"/>
      <c r="T67" s="1485"/>
      <c r="U67" s="1483"/>
      <c r="V67" s="1486">
        <f>I67/V7</f>
        <v>5</v>
      </c>
      <c r="W67" s="1487"/>
      <c r="X67" s="1488"/>
      <c r="Y67" s="1489"/>
      <c r="AB67" s="698">
        <v>3</v>
      </c>
    </row>
    <row r="68" spans="1:25" s="698" customFormat="1" ht="31.5">
      <c r="A68" s="1409" t="s">
        <v>245</v>
      </c>
      <c r="B68" s="1490" t="s">
        <v>178</v>
      </c>
      <c r="C68" s="1491"/>
      <c r="D68" s="1492"/>
      <c r="E68" s="1492"/>
      <c r="F68" s="1493"/>
      <c r="G68" s="1494">
        <f>G69+G70</f>
        <v>3.5</v>
      </c>
      <c r="H68" s="1149">
        <f t="shared" si="21"/>
        <v>105</v>
      </c>
      <c r="I68" s="1417">
        <f>I69+I70</f>
        <v>51</v>
      </c>
      <c r="J68" s="1417">
        <f>J69+J70</f>
        <v>34</v>
      </c>
      <c r="K68" s="1417">
        <f>K69+K70</f>
        <v>9</v>
      </c>
      <c r="L68" s="1417">
        <f>L69+L70</f>
        <v>8</v>
      </c>
      <c r="M68" s="1495">
        <f t="shared" si="19"/>
        <v>54</v>
      </c>
      <c r="N68" s="1354"/>
      <c r="O68" s="1355"/>
      <c r="P68" s="1356"/>
      <c r="Q68" s="1357"/>
      <c r="R68" s="1355"/>
      <c r="S68" s="1358"/>
      <c r="T68" s="1354"/>
      <c r="U68" s="1355"/>
      <c r="V68" s="1356"/>
      <c r="W68" s="1357"/>
      <c r="X68" s="1355"/>
      <c r="Y68" s="1358"/>
    </row>
    <row r="69" spans="1:26" s="1092" customFormat="1" ht="18.75">
      <c r="A69" s="1118" t="s">
        <v>280</v>
      </c>
      <c r="B69" s="1496" t="s">
        <v>199</v>
      </c>
      <c r="C69" s="1497"/>
      <c r="D69" s="1498" t="s">
        <v>346</v>
      </c>
      <c r="E69" s="1498"/>
      <c r="F69" s="1499"/>
      <c r="G69" s="1424">
        <v>1.5</v>
      </c>
      <c r="H69" s="18">
        <f t="shared" si="21"/>
        <v>45</v>
      </c>
      <c r="I69" s="1425">
        <f>J69+K69+L69</f>
        <v>24</v>
      </c>
      <c r="J69" s="1425">
        <v>16</v>
      </c>
      <c r="K69" s="1425"/>
      <c r="L69" s="1425">
        <v>8</v>
      </c>
      <c r="M69" s="1361">
        <f>H69-I69</f>
        <v>21</v>
      </c>
      <c r="N69" s="1500"/>
      <c r="O69" s="1501"/>
      <c r="P69" s="1502"/>
      <c r="Q69" s="1503"/>
      <c r="R69" s="1425">
        <v>3</v>
      </c>
      <c r="S69" s="19"/>
      <c r="T69" s="1325"/>
      <c r="U69" s="15"/>
      <c r="V69" s="1326"/>
      <c r="W69" s="16"/>
      <c r="X69" s="15"/>
      <c r="Y69" s="19"/>
      <c r="Z69" s="1092" t="s">
        <v>346</v>
      </c>
    </row>
    <row r="70" spans="1:25" s="698" customFormat="1" ht="16.5" thickBot="1">
      <c r="A70" s="1118" t="s">
        <v>281</v>
      </c>
      <c r="B70" s="1504" t="s">
        <v>179</v>
      </c>
      <c r="C70" s="20" t="s">
        <v>349</v>
      </c>
      <c r="D70" s="21"/>
      <c r="E70" s="21"/>
      <c r="F70" s="76"/>
      <c r="G70" s="1431">
        <v>2</v>
      </c>
      <c r="H70" s="20">
        <f t="shared" si="21"/>
        <v>60</v>
      </c>
      <c r="I70" s="1432">
        <f>J70+K70+L70</f>
        <v>27</v>
      </c>
      <c r="J70" s="21">
        <v>18</v>
      </c>
      <c r="K70" s="21">
        <v>9</v>
      </c>
      <c r="L70" s="21">
        <v>0</v>
      </c>
      <c r="M70" s="1366">
        <f t="shared" si="19"/>
        <v>33</v>
      </c>
      <c r="N70" s="1338"/>
      <c r="O70" s="1339"/>
      <c r="P70" s="1340"/>
      <c r="Q70" s="1367"/>
      <c r="R70" s="1339"/>
      <c r="S70" s="1343"/>
      <c r="T70" s="1338"/>
      <c r="U70" s="1339"/>
      <c r="V70" s="1340">
        <f>I70/V7</f>
        <v>3</v>
      </c>
      <c r="W70" s="1367"/>
      <c r="X70" s="1339"/>
      <c r="Y70" s="1343"/>
    </row>
    <row r="71" spans="1:25" s="698" customFormat="1" ht="15.75">
      <c r="A71" s="1409" t="s">
        <v>246</v>
      </c>
      <c r="B71" s="1505" t="s">
        <v>161</v>
      </c>
      <c r="C71" s="1164"/>
      <c r="D71" s="1162"/>
      <c r="E71" s="1162"/>
      <c r="F71" s="1165"/>
      <c r="G71" s="1494">
        <f>G72+G73</f>
        <v>4.5</v>
      </c>
      <c r="H71" s="1413">
        <f aca="true" t="shared" si="22" ref="H71:M71">H72+H73</f>
        <v>135</v>
      </c>
      <c r="I71" s="1414">
        <f t="shared" si="22"/>
        <v>63</v>
      </c>
      <c r="J71" s="1414">
        <f t="shared" si="22"/>
        <v>30</v>
      </c>
      <c r="K71" s="1414">
        <f t="shared" si="22"/>
        <v>0</v>
      </c>
      <c r="L71" s="1414">
        <f t="shared" si="22"/>
        <v>33</v>
      </c>
      <c r="M71" s="1415">
        <f t="shared" si="22"/>
        <v>72</v>
      </c>
      <c r="N71" s="1161"/>
      <c r="O71" s="1162"/>
      <c r="P71" s="1163"/>
      <c r="Q71" s="1164"/>
      <c r="R71" s="1162"/>
      <c r="S71" s="1165"/>
      <c r="T71" s="1161"/>
      <c r="U71" s="1162"/>
      <c r="V71" s="1163"/>
      <c r="W71" s="1164"/>
      <c r="X71" s="1506"/>
      <c r="Y71" s="1507"/>
    </row>
    <row r="72" spans="1:28" s="698" customFormat="1" ht="15.75">
      <c r="A72" s="1118" t="s">
        <v>247</v>
      </c>
      <c r="B72" s="1508" t="s">
        <v>161</v>
      </c>
      <c r="C72" s="18"/>
      <c r="D72" s="13">
        <v>7</v>
      </c>
      <c r="E72" s="13"/>
      <c r="F72" s="17"/>
      <c r="G72" s="1424">
        <v>3</v>
      </c>
      <c r="H72" s="1360">
        <f aca="true" t="shared" si="23" ref="H72:H82">G72*30</f>
        <v>90</v>
      </c>
      <c r="I72" s="1425">
        <f>J72+L72+K72</f>
        <v>45</v>
      </c>
      <c r="J72" s="13">
        <v>30</v>
      </c>
      <c r="K72" s="13"/>
      <c r="L72" s="13">
        <v>15</v>
      </c>
      <c r="M72" s="1361">
        <f>H72-I72</f>
        <v>45</v>
      </c>
      <c r="N72" s="1362"/>
      <c r="O72" s="1509"/>
      <c r="P72" s="1385"/>
      <c r="Q72" s="1426"/>
      <c r="R72" s="1509"/>
      <c r="S72" s="1361"/>
      <c r="T72" s="1362"/>
      <c r="U72" s="1509"/>
      <c r="V72" s="1385"/>
      <c r="W72" s="1426">
        <v>3</v>
      </c>
      <c r="X72" s="1509"/>
      <c r="Y72" s="1454"/>
      <c r="Z72" s="698">
        <v>7</v>
      </c>
      <c r="AB72" s="698">
        <v>4</v>
      </c>
    </row>
    <row r="73" spans="1:28" s="698" customFormat="1" ht="32.25" thickBot="1">
      <c r="A73" s="1428" t="s">
        <v>248</v>
      </c>
      <c r="B73" s="1510" t="s">
        <v>162</v>
      </c>
      <c r="C73" s="20"/>
      <c r="D73" s="21"/>
      <c r="E73" s="21"/>
      <c r="F73" s="76" t="s">
        <v>350</v>
      </c>
      <c r="G73" s="1431">
        <v>1.5</v>
      </c>
      <c r="H73" s="1365">
        <f t="shared" si="23"/>
        <v>45</v>
      </c>
      <c r="I73" s="1432">
        <f>J73+L73+K73</f>
        <v>18</v>
      </c>
      <c r="J73" s="21"/>
      <c r="K73" s="21"/>
      <c r="L73" s="21">
        <v>18</v>
      </c>
      <c r="M73" s="1366">
        <f>H73-I73</f>
        <v>27</v>
      </c>
      <c r="N73" s="1511"/>
      <c r="O73" s="1512"/>
      <c r="P73" s="1513"/>
      <c r="Q73" s="1341"/>
      <c r="R73" s="1512"/>
      <c r="S73" s="1366"/>
      <c r="T73" s="1511"/>
      <c r="U73" s="1512"/>
      <c r="V73" s="1513"/>
      <c r="W73" s="1341"/>
      <c r="X73" s="1512">
        <v>2</v>
      </c>
      <c r="Y73" s="1514"/>
      <c r="Z73" s="698" t="s">
        <v>350</v>
      </c>
      <c r="AB73" s="698">
        <v>4</v>
      </c>
    </row>
    <row r="74" spans="1:28" ht="15.75">
      <c r="A74" s="1147" t="s">
        <v>249</v>
      </c>
      <c r="B74" s="1515" t="s">
        <v>231</v>
      </c>
      <c r="C74" s="1516"/>
      <c r="D74" s="1400" t="s">
        <v>348</v>
      </c>
      <c r="E74" s="1304"/>
      <c r="F74" s="1517"/>
      <c r="G74" s="1518">
        <v>3</v>
      </c>
      <c r="H74" s="1519">
        <f t="shared" si="23"/>
        <v>90</v>
      </c>
      <c r="I74" s="1243">
        <v>30</v>
      </c>
      <c r="J74" s="1243">
        <v>20</v>
      </c>
      <c r="K74" s="1243"/>
      <c r="L74" s="1243">
        <v>10</v>
      </c>
      <c r="M74" s="1520">
        <f aca="true" t="shared" si="24" ref="M74:M82">H74-I74</f>
        <v>60</v>
      </c>
      <c r="N74" s="1521"/>
      <c r="O74" s="1522"/>
      <c r="P74" s="1523"/>
      <c r="Q74" s="1516"/>
      <c r="R74" s="1522"/>
      <c r="S74" s="1517"/>
      <c r="T74" s="1521"/>
      <c r="U74" s="1522">
        <f>I74/U7</f>
        <v>3.3333333333333335</v>
      </c>
      <c r="V74" s="1523"/>
      <c r="W74" s="1516"/>
      <c r="X74" s="1522"/>
      <c r="Y74" s="1517"/>
      <c r="Z74" s="6" t="s">
        <v>348</v>
      </c>
      <c r="AB74" s="6">
        <v>3</v>
      </c>
    </row>
    <row r="75" spans="1:28" ht="15.75">
      <c r="A75" s="1434" t="s">
        <v>282</v>
      </c>
      <c r="B75" s="1422" t="s">
        <v>378</v>
      </c>
      <c r="C75" s="18"/>
      <c r="D75" s="1425" t="s">
        <v>351</v>
      </c>
      <c r="E75" s="1425"/>
      <c r="F75" s="1458"/>
      <c r="G75" s="1170">
        <v>4</v>
      </c>
      <c r="H75" s="1456">
        <f t="shared" si="23"/>
        <v>120</v>
      </c>
      <c r="I75" s="1459">
        <f>J75+K75+L75+K75</f>
        <v>48</v>
      </c>
      <c r="J75" s="13">
        <v>32</v>
      </c>
      <c r="K75" s="13"/>
      <c r="L75" s="13">
        <v>16</v>
      </c>
      <c r="M75" s="1361">
        <f>H75-I75</f>
        <v>72</v>
      </c>
      <c r="N75" s="1208"/>
      <c r="O75" s="13"/>
      <c r="P75" s="14"/>
      <c r="Q75" s="16"/>
      <c r="R75" s="13"/>
      <c r="S75" s="17"/>
      <c r="T75" s="1208"/>
      <c r="U75" s="13"/>
      <c r="V75" s="14"/>
      <c r="W75" s="18"/>
      <c r="X75" s="1460"/>
      <c r="Y75" s="1458">
        <f>I75/Y7</f>
        <v>6</v>
      </c>
      <c r="Z75" s="6" t="s">
        <v>351</v>
      </c>
      <c r="AB75" s="6">
        <v>4</v>
      </c>
    </row>
    <row r="76" spans="1:28" ht="31.5">
      <c r="A76" s="1434" t="s">
        <v>250</v>
      </c>
      <c r="B76" s="1463" t="s">
        <v>382</v>
      </c>
      <c r="C76" s="18"/>
      <c r="D76" s="1318" t="s">
        <v>349</v>
      </c>
      <c r="E76" s="1382"/>
      <c r="F76" s="1458"/>
      <c r="G76" s="1170">
        <v>3</v>
      </c>
      <c r="H76" s="1322">
        <f t="shared" si="23"/>
        <v>90</v>
      </c>
      <c r="I76" s="13">
        <v>30</v>
      </c>
      <c r="J76" s="13">
        <v>20</v>
      </c>
      <c r="K76" s="13"/>
      <c r="L76" s="13">
        <v>10</v>
      </c>
      <c r="M76" s="17">
        <f t="shared" si="24"/>
        <v>60</v>
      </c>
      <c r="N76" s="1208"/>
      <c r="O76" s="13"/>
      <c r="P76" s="14"/>
      <c r="Q76" s="1465"/>
      <c r="R76" s="13"/>
      <c r="S76" s="17"/>
      <c r="T76" s="1208"/>
      <c r="U76" s="13"/>
      <c r="V76" s="1462">
        <f>I76/V7</f>
        <v>3.3333333333333335</v>
      </c>
      <c r="W76" s="18"/>
      <c r="X76" s="1460"/>
      <c r="Y76" s="1458"/>
      <c r="AB76" s="6">
        <v>3</v>
      </c>
    </row>
    <row r="77" spans="1:26" ht="15.75">
      <c r="A77" s="1434" t="s">
        <v>251</v>
      </c>
      <c r="B77" s="1422" t="s">
        <v>48</v>
      </c>
      <c r="C77" s="1360" t="s">
        <v>345</v>
      </c>
      <c r="D77" s="1382"/>
      <c r="E77" s="1382"/>
      <c r="F77" s="1524"/>
      <c r="G77" s="1424">
        <v>3</v>
      </c>
      <c r="H77" s="18">
        <f t="shared" si="23"/>
        <v>90</v>
      </c>
      <c r="I77" s="1425">
        <f>J77+K77+L77</f>
        <v>45</v>
      </c>
      <c r="J77" s="1324">
        <v>27</v>
      </c>
      <c r="K77" s="1318"/>
      <c r="L77" s="1318">
        <v>18</v>
      </c>
      <c r="M77" s="1361">
        <f t="shared" si="24"/>
        <v>45</v>
      </c>
      <c r="N77" s="1325"/>
      <c r="O77" s="15"/>
      <c r="P77" s="1326">
        <f>I77/P7</f>
        <v>5</v>
      </c>
      <c r="Q77" s="16"/>
      <c r="R77" s="15"/>
      <c r="S77" s="19"/>
      <c r="T77" s="1325"/>
      <c r="U77" s="15"/>
      <c r="V77" s="1326"/>
      <c r="W77" s="16"/>
      <c r="X77" s="15"/>
      <c r="Y77" s="19"/>
      <c r="Z77" s="6" t="s">
        <v>345</v>
      </c>
    </row>
    <row r="78" spans="1:26" ht="15.75">
      <c r="A78" s="1434" t="s">
        <v>252</v>
      </c>
      <c r="B78" s="1422" t="s">
        <v>200</v>
      </c>
      <c r="C78" s="1360"/>
      <c r="D78" s="1318" t="s">
        <v>346</v>
      </c>
      <c r="E78" s="1318"/>
      <c r="F78" s="1441"/>
      <c r="G78" s="1424">
        <v>2</v>
      </c>
      <c r="H78" s="18">
        <f t="shared" si="23"/>
        <v>60</v>
      </c>
      <c r="I78" s="1425">
        <f>J78+K78+L78</f>
        <v>30</v>
      </c>
      <c r="J78" s="1324">
        <v>20</v>
      </c>
      <c r="K78" s="1318"/>
      <c r="L78" s="1318">
        <v>10</v>
      </c>
      <c r="M78" s="1361">
        <f t="shared" si="24"/>
        <v>30</v>
      </c>
      <c r="N78" s="1325"/>
      <c r="O78" s="15"/>
      <c r="P78" s="1326"/>
      <c r="Q78" s="16"/>
      <c r="R78" s="15">
        <v>3</v>
      </c>
      <c r="S78" s="19"/>
      <c r="T78" s="1362"/>
      <c r="U78" s="15"/>
      <c r="V78" s="1326"/>
      <c r="W78" s="16"/>
      <c r="X78" s="15"/>
      <c r="Y78" s="19"/>
      <c r="Z78" s="6" t="s">
        <v>346</v>
      </c>
    </row>
    <row r="79" spans="1:26" ht="15.75">
      <c r="A79" s="1434" t="s">
        <v>253</v>
      </c>
      <c r="B79" s="1422" t="s">
        <v>88</v>
      </c>
      <c r="C79" s="1360">
        <v>5</v>
      </c>
      <c r="D79" s="1382"/>
      <c r="E79" s="1382"/>
      <c r="F79" s="1441"/>
      <c r="G79" s="1424">
        <v>4</v>
      </c>
      <c r="H79" s="18">
        <f t="shared" si="23"/>
        <v>120</v>
      </c>
      <c r="I79" s="1425">
        <f>J79+K79+L79</f>
        <v>60</v>
      </c>
      <c r="J79" s="1525">
        <v>30</v>
      </c>
      <c r="K79" s="1464"/>
      <c r="L79" s="1464">
        <v>30</v>
      </c>
      <c r="M79" s="1526">
        <f t="shared" si="24"/>
        <v>60</v>
      </c>
      <c r="N79" s="1527"/>
      <c r="O79" s="1528"/>
      <c r="P79" s="1529"/>
      <c r="Q79" s="1530"/>
      <c r="R79" s="1528"/>
      <c r="S79" s="1531"/>
      <c r="T79" s="1527">
        <f>I79/T7</f>
        <v>4</v>
      </c>
      <c r="U79" s="15"/>
      <c r="V79" s="1326"/>
      <c r="W79" s="16"/>
      <c r="X79" s="15"/>
      <c r="Y79" s="19"/>
      <c r="Z79" s="6">
        <v>5</v>
      </c>
    </row>
    <row r="80" spans="1:28" ht="31.5">
      <c r="A80" s="1434" t="s">
        <v>254</v>
      </c>
      <c r="B80" s="1463" t="s">
        <v>377</v>
      </c>
      <c r="C80" s="18"/>
      <c r="D80" s="1318" t="s">
        <v>351</v>
      </c>
      <c r="E80" s="1464"/>
      <c r="F80" s="1444"/>
      <c r="G80" s="1445">
        <v>3</v>
      </c>
      <c r="H80" s="1125">
        <f t="shared" si="23"/>
        <v>90</v>
      </c>
      <c r="I80" s="13">
        <f>J80+L80</f>
        <v>32</v>
      </c>
      <c r="J80" s="1532">
        <v>16</v>
      </c>
      <c r="K80" s="1532"/>
      <c r="L80" s="1532">
        <v>16</v>
      </c>
      <c r="M80" s="1533">
        <f>H80-I80</f>
        <v>58</v>
      </c>
      <c r="N80" s="1534"/>
      <c r="O80" s="1532"/>
      <c r="P80" s="1535"/>
      <c r="Q80" s="1536"/>
      <c r="R80" s="1532"/>
      <c r="S80" s="1533"/>
      <c r="T80" s="1449"/>
      <c r="U80" s="13"/>
      <c r="V80" s="14"/>
      <c r="W80" s="18"/>
      <c r="X80" s="1460"/>
      <c r="Y80" s="1458">
        <f>I80/Y7</f>
        <v>4</v>
      </c>
      <c r="Z80" s="6" t="s">
        <v>351</v>
      </c>
      <c r="AB80" s="6">
        <v>4</v>
      </c>
    </row>
    <row r="81" spans="1:28" ht="15.75">
      <c r="A81" s="1434" t="s">
        <v>255</v>
      </c>
      <c r="B81" s="1508" t="s">
        <v>55</v>
      </c>
      <c r="C81" s="1456"/>
      <c r="D81" s="1425">
        <v>7</v>
      </c>
      <c r="E81" s="1425"/>
      <c r="F81" s="1458"/>
      <c r="G81" s="1170">
        <v>4.5</v>
      </c>
      <c r="H81" s="1456">
        <f t="shared" si="23"/>
        <v>135</v>
      </c>
      <c r="I81" s="1459">
        <f>J81+K81+L81+K81</f>
        <v>45</v>
      </c>
      <c r="J81" s="1460">
        <v>30</v>
      </c>
      <c r="K81" s="1460"/>
      <c r="L81" s="1460">
        <v>15</v>
      </c>
      <c r="M81" s="1361">
        <f>H81-I81</f>
        <v>90</v>
      </c>
      <c r="N81" s="1461"/>
      <c r="O81" s="1460"/>
      <c r="P81" s="1462"/>
      <c r="Q81" s="1456"/>
      <c r="R81" s="1460"/>
      <c r="S81" s="1458"/>
      <c r="T81" s="1461"/>
      <c r="U81" s="1460"/>
      <c r="V81" s="1462"/>
      <c r="W81" s="1456">
        <f>I81/W7</f>
        <v>3</v>
      </c>
      <c r="X81" s="1451"/>
      <c r="Y81" s="1454"/>
      <c r="Z81" s="6">
        <v>7</v>
      </c>
      <c r="AB81" s="6">
        <v>4</v>
      </c>
    </row>
    <row r="82" spans="1:26" ht="16.5" thickBot="1">
      <c r="A82" s="1537" t="s">
        <v>256</v>
      </c>
      <c r="B82" s="1429" t="s">
        <v>46</v>
      </c>
      <c r="C82" s="1365">
        <v>3</v>
      </c>
      <c r="D82" s="1374"/>
      <c r="E82" s="1374"/>
      <c r="F82" s="1430"/>
      <c r="G82" s="1431">
        <v>3</v>
      </c>
      <c r="H82" s="20">
        <f t="shared" si="23"/>
        <v>90</v>
      </c>
      <c r="I82" s="1432">
        <f>J82+K82+L82</f>
        <v>45</v>
      </c>
      <c r="J82" s="1336">
        <v>30</v>
      </c>
      <c r="K82" s="1337"/>
      <c r="L82" s="1337">
        <v>15</v>
      </c>
      <c r="M82" s="1366">
        <f t="shared" si="24"/>
        <v>45</v>
      </c>
      <c r="N82" s="1338"/>
      <c r="O82" s="1339"/>
      <c r="P82" s="1340"/>
      <c r="Q82" s="1367">
        <f>I82/Q7</f>
        <v>3</v>
      </c>
      <c r="R82" s="1339"/>
      <c r="S82" s="1343"/>
      <c r="T82" s="1338"/>
      <c r="U82" s="1339"/>
      <c r="V82" s="1340"/>
      <c r="W82" s="1367"/>
      <c r="X82" s="1339"/>
      <c r="Y82" s="1433"/>
      <c r="Z82" s="6">
        <v>3</v>
      </c>
    </row>
    <row r="83" spans="1:25" ht="15.75" customHeight="1" thickBot="1">
      <c r="A83" s="2921" t="s">
        <v>96</v>
      </c>
      <c r="B83" s="2922"/>
      <c r="C83" s="2922"/>
      <c r="D83" s="2922"/>
      <c r="E83" s="2922"/>
      <c r="F83" s="2923"/>
      <c r="G83" s="1538">
        <f aca="true" t="shared" si="25" ref="G83:M83">G55+G58+G59+G60+G61+G62+G63+G64+G67+G80+G68+G71+G74+G75+G76+G77+G78+G79+G81+G82</f>
        <v>68</v>
      </c>
      <c r="H83" s="1539">
        <f t="shared" si="25"/>
        <v>2040</v>
      </c>
      <c r="I83" s="1539">
        <f t="shared" si="25"/>
        <v>926</v>
      </c>
      <c r="J83" s="1539">
        <f t="shared" si="25"/>
        <v>546</v>
      </c>
      <c r="K83" s="1539">
        <f t="shared" si="25"/>
        <v>9</v>
      </c>
      <c r="L83" s="1539">
        <f t="shared" si="25"/>
        <v>371</v>
      </c>
      <c r="M83" s="1539">
        <f t="shared" si="25"/>
        <v>1114</v>
      </c>
      <c r="N83" s="1540">
        <f>SUM(N55:N82)</f>
        <v>0</v>
      </c>
      <c r="O83" s="1540">
        <f aca="true" t="shared" si="26" ref="O83:Y83">SUM(O55:O82)</f>
        <v>0</v>
      </c>
      <c r="P83" s="1540">
        <f t="shared" si="26"/>
        <v>5</v>
      </c>
      <c r="Q83" s="1540">
        <f t="shared" si="26"/>
        <v>8</v>
      </c>
      <c r="R83" s="1540">
        <f t="shared" si="26"/>
        <v>16</v>
      </c>
      <c r="S83" s="1540">
        <f t="shared" si="26"/>
        <v>3</v>
      </c>
      <c r="T83" s="1540">
        <f t="shared" si="26"/>
        <v>13</v>
      </c>
      <c r="U83" s="1540">
        <f t="shared" si="26"/>
        <v>3.3333333333333335</v>
      </c>
      <c r="V83" s="1540">
        <f t="shared" si="26"/>
        <v>19.333333333333332</v>
      </c>
      <c r="W83" s="1540">
        <f t="shared" si="26"/>
        <v>6</v>
      </c>
      <c r="X83" s="1540">
        <f t="shared" si="26"/>
        <v>2</v>
      </c>
      <c r="Y83" s="1540">
        <f t="shared" si="26"/>
        <v>10</v>
      </c>
    </row>
    <row r="84" spans="1:25" ht="15.75" customHeight="1" thickBot="1">
      <c r="A84" s="2817" t="s">
        <v>233</v>
      </c>
      <c r="B84" s="2818"/>
      <c r="C84" s="2818"/>
      <c r="D84" s="2818"/>
      <c r="E84" s="2818"/>
      <c r="F84" s="2819"/>
      <c r="G84" s="1541">
        <f aca="true" t="shared" si="27" ref="G84:M84">G83+G53+G31</f>
        <v>147</v>
      </c>
      <c r="H84" s="1542">
        <f t="shared" si="27"/>
        <v>4410</v>
      </c>
      <c r="I84" s="1542">
        <f t="shared" si="27"/>
        <v>2052</v>
      </c>
      <c r="J84" s="1542">
        <f t="shared" si="27"/>
        <v>944</v>
      </c>
      <c r="K84" s="1542">
        <f t="shared" si="27"/>
        <v>87</v>
      </c>
      <c r="L84" s="1542">
        <f t="shared" si="27"/>
        <v>1021</v>
      </c>
      <c r="M84" s="1542">
        <f t="shared" si="27"/>
        <v>2358</v>
      </c>
      <c r="N84" s="1542">
        <f>N83+N53+N31</f>
        <v>27</v>
      </c>
      <c r="O84" s="1542">
        <f aca="true" t="shared" si="28" ref="O84:Y84">O83+O53+O31</f>
        <v>26</v>
      </c>
      <c r="P84" s="1542">
        <f t="shared" si="28"/>
        <v>25</v>
      </c>
      <c r="Q84" s="1542">
        <f>Q83+Q53+Q31</f>
        <v>19</v>
      </c>
      <c r="R84" s="1542">
        <f t="shared" si="28"/>
        <v>20</v>
      </c>
      <c r="S84" s="1542">
        <f t="shared" si="28"/>
        <v>14.333333333333334</v>
      </c>
      <c r="T84" s="1542">
        <f t="shared" si="28"/>
        <v>13</v>
      </c>
      <c r="U84" s="1542">
        <f t="shared" si="28"/>
        <v>3.3333333333333335</v>
      </c>
      <c r="V84" s="1542">
        <f t="shared" si="28"/>
        <v>19.333333333333332</v>
      </c>
      <c r="W84" s="1542">
        <f t="shared" si="28"/>
        <v>6</v>
      </c>
      <c r="X84" s="1542">
        <f t="shared" si="28"/>
        <v>2</v>
      </c>
      <c r="Y84" s="1542">
        <f t="shared" si="28"/>
        <v>12</v>
      </c>
    </row>
    <row r="85" spans="1:25" ht="15.75" customHeight="1" thickBot="1">
      <c r="A85" s="1543" t="s">
        <v>224</v>
      </c>
      <c r="B85" s="1544"/>
      <c r="C85" s="1544"/>
      <c r="D85" s="1544"/>
      <c r="E85" s="1544"/>
      <c r="F85" s="1544"/>
      <c r="G85" s="1545"/>
      <c r="H85" s="1546"/>
      <c r="I85" s="1546"/>
      <c r="J85" s="1546"/>
      <c r="K85" s="1546"/>
      <c r="L85" s="1546"/>
      <c r="M85" s="1546"/>
      <c r="N85" s="1545"/>
      <c r="O85" s="1545"/>
      <c r="P85" s="1545"/>
      <c r="Q85" s="1545"/>
      <c r="R85" s="1545"/>
      <c r="S85" s="1545"/>
      <c r="T85" s="1545"/>
      <c r="U85" s="1545"/>
      <c r="V85" s="1545"/>
      <c r="W85" s="1545"/>
      <c r="X85" s="1545"/>
      <c r="Y85" s="1547"/>
    </row>
    <row r="86" spans="1:25" ht="15.75">
      <c r="A86" s="2925" t="s">
        <v>180</v>
      </c>
      <c r="B86" s="2926"/>
      <c r="C86" s="2926"/>
      <c r="D86" s="2926"/>
      <c r="E86" s="2926"/>
      <c r="F86" s="2926"/>
      <c r="G86" s="2926"/>
      <c r="H86" s="2926"/>
      <c r="I86" s="2926"/>
      <c r="J86" s="2926"/>
      <c r="K86" s="2926"/>
      <c r="L86" s="2926"/>
      <c r="M86" s="2926"/>
      <c r="N86" s="2926"/>
      <c r="O86" s="2926"/>
      <c r="P86" s="2926"/>
      <c r="Q86" s="2926"/>
      <c r="R86" s="2926"/>
      <c r="S86" s="2926"/>
      <c r="T86" s="2926"/>
      <c r="U86" s="2926"/>
      <c r="V86" s="2926"/>
      <c r="W86" s="2926"/>
      <c r="X86" s="2926"/>
      <c r="Y86" s="2927"/>
    </row>
    <row r="87" spans="1:25" ht="15.75" customHeight="1" thickBot="1">
      <c r="A87" s="2931" t="s">
        <v>191</v>
      </c>
      <c r="B87" s="2932"/>
      <c r="C87" s="2932"/>
      <c r="D87" s="2932"/>
      <c r="E87" s="2932"/>
      <c r="F87" s="2932"/>
      <c r="G87" s="2932"/>
      <c r="H87" s="2932"/>
      <c r="I87" s="2932"/>
      <c r="J87" s="2932"/>
      <c r="K87" s="2932"/>
      <c r="L87" s="2932"/>
      <c r="M87" s="2932"/>
      <c r="N87" s="2932"/>
      <c r="O87" s="2932"/>
      <c r="P87" s="2932"/>
      <c r="Q87" s="2932"/>
      <c r="R87" s="2932"/>
      <c r="S87" s="2932"/>
      <c r="T87" s="2932"/>
      <c r="U87" s="2932"/>
      <c r="V87" s="2932"/>
      <c r="W87" s="2932"/>
      <c r="X87" s="2932"/>
      <c r="Y87" s="2933"/>
    </row>
    <row r="88" spans="1:26" s="483" customFormat="1" ht="15.75" customHeight="1">
      <c r="A88" s="1137">
        <v>1</v>
      </c>
      <c r="B88" s="2635" t="s">
        <v>368</v>
      </c>
      <c r="C88" s="1801"/>
      <c r="D88" s="1138">
        <v>3</v>
      </c>
      <c r="E88" s="1138"/>
      <c r="F88" s="1805"/>
      <c r="G88" s="1811">
        <v>1</v>
      </c>
      <c r="H88" s="1808">
        <f aca="true" t="shared" si="29" ref="H88:H93">G88*30</f>
        <v>30</v>
      </c>
      <c r="I88" s="1791">
        <f>J88+K88+L88</f>
        <v>14</v>
      </c>
      <c r="J88" s="1139">
        <v>10</v>
      </c>
      <c r="K88" s="1139"/>
      <c r="L88" s="1139">
        <v>4</v>
      </c>
      <c r="M88" s="1814">
        <f aca="true" t="shared" si="30" ref="M88:M93">H88-I88</f>
        <v>16</v>
      </c>
      <c r="N88" s="1817"/>
      <c r="O88" s="1792"/>
      <c r="P88" s="1793"/>
      <c r="Q88" s="1820">
        <v>1</v>
      </c>
      <c r="R88" s="1139"/>
      <c r="S88" s="1821"/>
      <c r="T88" s="1820"/>
      <c r="U88" s="1139"/>
      <c r="V88" s="1821"/>
      <c r="W88" s="1826"/>
      <c r="X88" s="1792"/>
      <c r="Y88" s="1793"/>
      <c r="Z88" s="483">
        <v>3</v>
      </c>
    </row>
    <row r="89" spans="1:26" s="483" customFormat="1" ht="15.75" customHeight="1">
      <c r="A89" s="1141">
        <v>2</v>
      </c>
      <c r="B89" s="2636" t="s">
        <v>369</v>
      </c>
      <c r="C89" s="1802"/>
      <c r="D89" s="1142" t="s">
        <v>346</v>
      </c>
      <c r="E89" s="1142"/>
      <c r="F89" s="1806"/>
      <c r="G89" s="1812">
        <v>1.5</v>
      </c>
      <c r="H89" s="1809">
        <f t="shared" si="29"/>
        <v>45</v>
      </c>
      <c r="I89" s="1129">
        <f>J89+K89+L89</f>
        <v>16</v>
      </c>
      <c r="J89" s="1140">
        <v>16</v>
      </c>
      <c r="K89" s="1140"/>
      <c r="L89" s="1140"/>
      <c r="M89" s="1815">
        <f t="shared" si="30"/>
        <v>29</v>
      </c>
      <c r="N89" s="1818"/>
      <c r="O89" s="1548"/>
      <c r="P89" s="1794"/>
      <c r="Q89" s="1822"/>
      <c r="R89" s="1140">
        <v>2</v>
      </c>
      <c r="S89" s="1823"/>
      <c r="T89" s="1822"/>
      <c r="U89" s="1140"/>
      <c r="V89" s="1823"/>
      <c r="W89" s="1827"/>
      <c r="X89" s="1548"/>
      <c r="Y89" s="1794"/>
      <c r="Z89" s="483" t="s">
        <v>346</v>
      </c>
    </row>
    <row r="90" spans="1:26" s="483" customFormat="1" ht="15.75" customHeight="1">
      <c r="A90" s="1141">
        <v>3</v>
      </c>
      <c r="B90" s="2636" t="s">
        <v>370</v>
      </c>
      <c r="C90" s="1802"/>
      <c r="D90" s="1142" t="s">
        <v>360</v>
      </c>
      <c r="E90" s="1142"/>
      <c r="F90" s="1806"/>
      <c r="G90" s="1812">
        <v>2</v>
      </c>
      <c r="H90" s="1809">
        <f t="shared" si="29"/>
        <v>60</v>
      </c>
      <c r="I90" s="1129">
        <f>J90+K90+L90</f>
        <v>24</v>
      </c>
      <c r="J90" s="1140">
        <v>24</v>
      </c>
      <c r="K90" s="1140"/>
      <c r="L90" s="1140"/>
      <c r="M90" s="1815">
        <f t="shared" si="30"/>
        <v>36</v>
      </c>
      <c r="N90" s="1818"/>
      <c r="O90" s="1548"/>
      <c r="P90" s="1794"/>
      <c r="Q90" s="1822"/>
      <c r="R90" s="1140"/>
      <c r="S90" s="1823">
        <v>3</v>
      </c>
      <c r="T90" s="1822"/>
      <c r="U90" s="1140"/>
      <c r="V90" s="1823"/>
      <c r="W90" s="1827"/>
      <c r="X90" s="1548"/>
      <c r="Y90" s="1794"/>
      <c r="Z90" s="483" t="s">
        <v>347</v>
      </c>
    </row>
    <row r="91" spans="1:26" s="483" customFormat="1" ht="15.75" customHeight="1">
      <c r="A91" s="1141">
        <v>4</v>
      </c>
      <c r="B91" s="2636" t="s">
        <v>371</v>
      </c>
      <c r="C91" s="1802"/>
      <c r="D91" s="1142" t="s">
        <v>361</v>
      </c>
      <c r="E91" s="1142"/>
      <c r="F91" s="1806"/>
      <c r="G91" s="1812">
        <v>3</v>
      </c>
      <c r="H91" s="1809">
        <f t="shared" si="29"/>
        <v>90</v>
      </c>
      <c r="I91" s="1129">
        <f>J91+K91+L91</f>
        <v>40</v>
      </c>
      <c r="J91" s="1140">
        <v>28</v>
      </c>
      <c r="K91" s="1140"/>
      <c r="L91" s="1140">
        <v>12</v>
      </c>
      <c r="M91" s="1815">
        <f t="shared" si="30"/>
        <v>50</v>
      </c>
      <c r="N91" s="1818"/>
      <c r="O91" s="1548"/>
      <c r="P91" s="1794"/>
      <c r="Q91" s="1822"/>
      <c r="R91" s="1140"/>
      <c r="S91" s="1823"/>
      <c r="T91" s="1822">
        <v>3</v>
      </c>
      <c r="U91" s="1140"/>
      <c r="V91" s="1823"/>
      <c r="W91" s="1827"/>
      <c r="X91" s="1548"/>
      <c r="Y91" s="1794"/>
      <c r="Z91" s="483">
        <v>5</v>
      </c>
    </row>
    <row r="92" spans="1:26" s="483" customFormat="1" ht="15.75" customHeight="1">
      <c r="A92" s="1141">
        <v>5</v>
      </c>
      <c r="B92" s="2636" t="s">
        <v>372</v>
      </c>
      <c r="C92" s="1802"/>
      <c r="D92" s="1142" t="s">
        <v>348</v>
      </c>
      <c r="E92" s="1142"/>
      <c r="F92" s="1806"/>
      <c r="G92" s="1812">
        <v>1.5</v>
      </c>
      <c r="H92" s="1809">
        <f t="shared" si="29"/>
        <v>45</v>
      </c>
      <c r="I92" s="1129">
        <f>J92+K92+L92</f>
        <v>16</v>
      </c>
      <c r="J92" s="1140">
        <v>16</v>
      </c>
      <c r="K92" s="1140"/>
      <c r="L92" s="1140"/>
      <c r="M92" s="1815">
        <f t="shared" si="30"/>
        <v>29</v>
      </c>
      <c r="N92" s="1818"/>
      <c r="O92" s="1548"/>
      <c r="P92" s="1794"/>
      <c r="Q92" s="1822"/>
      <c r="R92" s="1140"/>
      <c r="S92" s="1823"/>
      <c r="T92" s="1822"/>
      <c r="U92" s="1140">
        <v>2</v>
      </c>
      <c r="V92" s="1823"/>
      <c r="W92" s="1827"/>
      <c r="X92" s="1548"/>
      <c r="Y92" s="1794"/>
      <c r="Z92" s="483" t="s">
        <v>348</v>
      </c>
    </row>
    <row r="93" spans="1:25" s="1143" customFormat="1" ht="15.75" customHeight="1" thickBot="1">
      <c r="A93" s="1800">
        <v>6</v>
      </c>
      <c r="B93" s="2637" t="s">
        <v>373</v>
      </c>
      <c r="C93" s="1803"/>
      <c r="D93" s="1795" t="s">
        <v>349</v>
      </c>
      <c r="E93" s="1795"/>
      <c r="F93" s="1807"/>
      <c r="G93" s="1813">
        <v>1.5</v>
      </c>
      <c r="H93" s="1810">
        <f t="shared" si="29"/>
        <v>45</v>
      </c>
      <c r="I93" s="1796">
        <v>18</v>
      </c>
      <c r="J93" s="1797">
        <v>9</v>
      </c>
      <c r="K93" s="1797"/>
      <c r="L93" s="1797">
        <v>9</v>
      </c>
      <c r="M93" s="1816">
        <f t="shared" si="30"/>
        <v>27</v>
      </c>
      <c r="N93" s="1819"/>
      <c r="O93" s="1798"/>
      <c r="P93" s="1799"/>
      <c r="Q93" s="1824"/>
      <c r="R93" s="1797"/>
      <c r="S93" s="1825"/>
      <c r="T93" s="1824"/>
      <c r="U93" s="1797"/>
      <c r="V93" s="1825">
        <v>2</v>
      </c>
      <c r="W93" s="1828"/>
      <c r="X93" s="1798"/>
      <c r="Y93" s="1799"/>
    </row>
    <row r="94" spans="1:25" s="364" customFormat="1" ht="22.5" customHeight="1" thickBot="1">
      <c r="A94" s="2937" t="s">
        <v>316</v>
      </c>
      <c r="B94" s="2938"/>
      <c r="C94" s="2938"/>
      <c r="D94" s="2938"/>
      <c r="E94" s="2938"/>
      <c r="F94" s="2939"/>
      <c r="G94" s="1829">
        <f>SUM(G88:G93)</f>
        <v>10.5</v>
      </c>
      <c r="H94" s="1789">
        <f>SUM(H88:H93)</f>
        <v>315</v>
      </c>
      <c r="I94" s="1829" t="s">
        <v>338</v>
      </c>
      <c r="J94" s="1790">
        <f>SUM(J88:J93)</f>
        <v>103</v>
      </c>
      <c r="K94" s="1829">
        <f>SUM(K88:K92)</f>
        <v>0</v>
      </c>
      <c r="L94" s="1790">
        <f>SUM(L88:L93)</f>
        <v>25</v>
      </c>
      <c r="M94" s="1829" t="s">
        <v>339</v>
      </c>
      <c r="N94" s="1830"/>
      <c r="O94" s="1830"/>
      <c r="P94" s="1830"/>
      <c r="Q94" s="1831">
        <f>SUM(Q88:Q92)</f>
        <v>1</v>
      </c>
      <c r="R94" s="1830">
        <f>SUM(R88:R92)</f>
        <v>2</v>
      </c>
      <c r="S94" s="1830">
        <f>SUM(S88:S92)</f>
        <v>3</v>
      </c>
      <c r="T94" s="1830">
        <f>SUM(T88:T92)</f>
        <v>3</v>
      </c>
      <c r="U94" s="1830">
        <f>SUM(U88:U92)</f>
        <v>2</v>
      </c>
      <c r="V94" s="1830" t="s">
        <v>197</v>
      </c>
      <c r="W94" s="1830"/>
      <c r="X94" s="1830"/>
      <c r="Y94" s="1830"/>
    </row>
    <row r="95" spans="1:26" ht="15.75">
      <c r="A95" s="1147" t="s">
        <v>181</v>
      </c>
      <c r="B95" s="1832" t="s">
        <v>56</v>
      </c>
      <c r="C95" s="1245"/>
      <c r="D95" s="1388">
        <v>3</v>
      </c>
      <c r="E95" s="1388"/>
      <c r="F95" s="1844"/>
      <c r="G95" s="1861">
        <v>1</v>
      </c>
      <c r="H95" s="1859">
        <f>G95*30</f>
        <v>30</v>
      </c>
      <c r="I95" s="1855">
        <f>J95+K95+L95</f>
        <v>14</v>
      </c>
      <c r="J95" s="1855">
        <v>10</v>
      </c>
      <c r="K95" s="1855"/>
      <c r="L95" s="1855">
        <v>4</v>
      </c>
      <c r="M95" s="1865">
        <f>H95-I95</f>
        <v>16</v>
      </c>
      <c r="N95" s="1245"/>
      <c r="O95" s="1204"/>
      <c r="P95" s="1246"/>
      <c r="Q95" s="1868">
        <v>1</v>
      </c>
      <c r="R95" s="1855"/>
      <c r="S95" s="1865"/>
      <c r="T95" s="1876"/>
      <c r="U95" s="1855"/>
      <c r="V95" s="1877"/>
      <c r="W95" s="1874"/>
      <c r="X95" s="1760"/>
      <c r="Y95" s="1761"/>
      <c r="Z95" s="6">
        <v>3</v>
      </c>
    </row>
    <row r="96" spans="1:26" ht="16.5" customHeight="1">
      <c r="A96" s="1118" t="s">
        <v>182</v>
      </c>
      <c r="B96" s="1833" t="s">
        <v>317</v>
      </c>
      <c r="C96" s="1845"/>
      <c r="D96" s="1116" t="s">
        <v>348</v>
      </c>
      <c r="E96" s="1116"/>
      <c r="F96" s="1846"/>
      <c r="G96" s="1862">
        <v>1.5</v>
      </c>
      <c r="H96" s="1841">
        <v>45</v>
      </c>
      <c r="I96" s="1116">
        <v>16</v>
      </c>
      <c r="J96" s="1116">
        <v>16</v>
      </c>
      <c r="K96" s="1116"/>
      <c r="L96" s="1116"/>
      <c r="M96" s="1866">
        <v>29</v>
      </c>
      <c r="N96" s="1845"/>
      <c r="O96" s="1123"/>
      <c r="P96" s="1869"/>
      <c r="Q96" s="1841"/>
      <c r="R96" s="1116"/>
      <c r="S96" s="1873"/>
      <c r="T96" s="1847"/>
      <c r="U96" s="1116">
        <v>2</v>
      </c>
      <c r="V96" s="1849"/>
      <c r="W96" s="1739"/>
      <c r="X96" s="1120"/>
      <c r="Y96" s="1121"/>
      <c r="Z96" s="6" t="s">
        <v>348</v>
      </c>
    </row>
    <row r="97" spans="1:26" ht="16.5" thickBot="1">
      <c r="A97" s="1122" t="s">
        <v>183</v>
      </c>
      <c r="B97" s="1879" t="s">
        <v>60</v>
      </c>
      <c r="C97" s="1880"/>
      <c r="D97" s="1838" t="s">
        <v>346</v>
      </c>
      <c r="E97" s="1838"/>
      <c r="F97" s="1881"/>
      <c r="G97" s="1882">
        <v>1.5</v>
      </c>
      <c r="H97" s="1843">
        <v>45</v>
      </c>
      <c r="I97" s="1838">
        <v>16</v>
      </c>
      <c r="J97" s="1838">
        <v>16</v>
      </c>
      <c r="K97" s="1838"/>
      <c r="L97" s="1838"/>
      <c r="M97" s="1883">
        <v>29</v>
      </c>
      <c r="N97" s="1880"/>
      <c r="O97" s="1839"/>
      <c r="P97" s="1881"/>
      <c r="Q97" s="1843"/>
      <c r="R97" s="1838">
        <v>2</v>
      </c>
      <c r="S97" s="1883"/>
      <c r="T97" s="1884"/>
      <c r="U97" s="1838"/>
      <c r="V97" s="1885"/>
      <c r="W97" s="1886"/>
      <c r="X97" s="1840"/>
      <c r="Y97" s="1887"/>
      <c r="Z97" s="6" t="s">
        <v>346</v>
      </c>
    </row>
    <row r="98" spans="1:25" ht="15.75">
      <c r="A98" s="1147" t="s">
        <v>184</v>
      </c>
      <c r="B98" s="1898" t="s">
        <v>49</v>
      </c>
      <c r="C98" s="1899"/>
      <c r="D98" s="1900"/>
      <c r="E98" s="1900"/>
      <c r="F98" s="1901"/>
      <c r="G98" s="1902">
        <f>6.5+G104</f>
        <v>8</v>
      </c>
      <c r="H98" s="1903">
        <f>195+H104</f>
        <v>240</v>
      </c>
      <c r="I98" s="1904">
        <f>78+I104</f>
        <v>96</v>
      </c>
      <c r="J98" s="1904"/>
      <c r="K98" s="1904"/>
      <c r="L98" s="1904">
        <f>78+L104</f>
        <v>96</v>
      </c>
      <c r="M98" s="1905">
        <f>117+M104</f>
        <v>144</v>
      </c>
      <c r="N98" s="1899"/>
      <c r="O98" s="1906"/>
      <c r="P98" s="1901"/>
      <c r="Q98" s="1907"/>
      <c r="R98" s="1900"/>
      <c r="S98" s="1908"/>
      <c r="T98" s="1909"/>
      <c r="U98" s="1900"/>
      <c r="V98" s="1901"/>
      <c r="W98" s="1874"/>
      <c r="X98" s="1760"/>
      <c r="Y98" s="1761"/>
    </row>
    <row r="99" spans="1:26" ht="15.75">
      <c r="A99" s="1118" t="s">
        <v>318</v>
      </c>
      <c r="B99" s="1834" t="s">
        <v>49</v>
      </c>
      <c r="C99" s="1847"/>
      <c r="D99" s="1116">
        <v>3</v>
      </c>
      <c r="E99" s="1116"/>
      <c r="F99" s="1848"/>
      <c r="G99" s="1862">
        <v>1</v>
      </c>
      <c r="H99" s="1841">
        <v>30</v>
      </c>
      <c r="I99" s="1116">
        <v>14</v>
      </c>
      <c r="J99" s="1116"/>
      <c r="K99" s="1116"/>
      <c r="L99" s="1116">
        <v>14</v>
      </c>
      <c r="M99" s="1866">
        <v>16</v>
      </c>
      <c r="N99" s="1847"/>
      <c r="O99" s="1117"/>
      <c r="P99" s="1848"/>
      <c r="Q99" s="1841">
        <v>1</v>
      </c>
      <c r="R99" s="1116"/>
      <c r="S99" s="1866"/>
      <c r="T99" s="1856"/>
      <c r="U99" s="1116"/>
      <c r="V99" s="1849"/>
      <c r="W99" s="1739"/>
      <c r="X99" s="1120"/>
      <c r="Y99" s="1121"/>
      <c r="Z99" s="6">
        <v>3</v>
      </c>
    </row>
    <row r="100" spans="1:26" ht="15.75">
      <c r="A100" s="1118" t="s">
        <v>319</v>
      </c>
      <c r="B100" s="1834" t="s">
        <v>49</v>
      </c>
      <c r="C100" s="1847"/>
      <c r="D100" s="1116"/>
      <c r="E100" s="1116"/>
      <c r="F100" s="1848"/>
      <c r="G100" s="1862">
        <v>1.5</v>
      </c>
      <c r="H100" s="1841">
        <v>45</v>
      </c>
      <c r="I100" s="1116">
        <v>16</v>
      </c>
      <c r="J100" s="1116"/>
      <c r="K100" s="1116"/>
      <c r="L100" s="1116">
        <v>16</v>
      </c>
      <c r="M100" s="1866">
        <v>29</v>
      </c>
      <c r="N100" s="1847"/>
      <c r="O100" s="1117"/>
      <c r="P100" s="1848"/>
      <c r="Q100" s="1841"/>
      <c r="R100" s="1116">
        <v>2</v>
      </c>
      <c r="S100" s="1866"/>
      <c r="T100" s="1856"/>
      <c r="U100" s="1116"/>
      <c r="V100" s="1849"/>
      <c r="W100" s="1739"/>
      <c r="X100" s="1120"/>
      <c r="Y100" s="1121"/>
      <c r="Z100" s="6" t="s">
        <v>346</v>
      </c>
    </row>
    <row r="101" spans="1:26" ht="15.75">
      <c r="A101" s="1118" t="s">
        <v>320</v>
      </c>
      <c r="B101" s="1834" t="s">
        <v>49</v>
      </c>
      <c r="C101" s="1847"/>
      <c r="D101" s="1116" t="s">
        <v>347</v>
      </c>
      <c r="E101" s="1116"/>
      <c r="F101" s="1848"/>
      <c r="G101" s="1862">
        <v>1</v>
      </c>
      <c r="H101" s="1841">
        <v>30</v>
      </c>
      <c r="I101" s="1116">
        <v>12</v>
      </c>
      <c r="J101" s="1116"/>
      <c r="K101" s="1116"/>
      <c r="L101" s="1116">
        <v>12</v>
      </c>
      <c r="M101" s="1866">
        <v>18</v>
      </c>
      <c r="N101" s="1847"/>
      <c r="O101" s="1117"/>
      <c r="P101" s="1848"/>
      <c r="Q101" s="1841"/>
      <c r="R101" s="1116"/>
      <c r="S101" s="1866">
        <v>1.5</v>
      </c>
      <c r="T101" s="1856"/>
      <c r="U101" s="1116"/>
      <c r="V101" s="1849"/>
      <c r="W101" s="1739"/>
      <c r="X101" s="1120"/>
      <c r="Y101" s="1121"/>
      <c r="Z101" s="6" t="s">
        <v>347</v>
      </c>
    </row>
    <row r="102" spans="1:26" ht="15.75">
      <c r="A102" s="1118" t="s">
        <v>321</v>
      </c>
      <c r="B102" s="1834" t="s">
        <v>49</v>
      </c>
      <c r="C102" s="1847"/>
      <c r="D102" s="1116">
        <v>5</v>
      </c>
      <c r="E102" s="1116"/>
      <c r="F102" s="1848"/>
      <c r="G102" s="1862">
        <v>1.5</v>
      </c>
      <c r="H102" s="1841">
        <v>45</v>
      </c>
      <c r="I102" s="1116">
        <v>20</v>
      </c>
      <c r="J102" s="1116"/>
      <c r="K102" s="1116"/>
      <c r="L102" s="1116">
        <v>20</v>
      </c>
      <c r="M102" s="1866">
        <v>25</v>
      </c>
      <c r="N102" s="1847"/>
      <c r="O102" s="1117"/>
      <c r="P102" s="1848"/>
      <c r="Q102" s="1841"/>
      <c r="R102" s="1116"/>
      <c r="S102" s="1866"/>
      <c r="T102" s="1856">
        <v>1.5</v>
      </c>
      <c r="U102" s="1116"/>
      <c r="V102" s="1849"/>
      <c r="W102" s="1739"/>
      <c r="X102" s="1120"/>
      <c r="Y102" s="1121"/>
      <c r="Z102" s="6">
        <v>5</v>
      </c>
    </row>
    <row r="103" spans="1:26" ht="15.75">
      <c r="A103" s="1118" t="s">
        <v>322</v>
      </c>
      <c r="B103" s="1834" t="s">
        <v>49</v>
      </c>
      <c r="C103" s="1847"/>
      <c r="D103" s="1116"/>
      <c r="E103" s="1116"/>
      <c r="F103" s="1848"/>
      <c r="G103" s="1862">
        <v>1.5</v>
      </c>
      <c r="H103" s="1841">
        <v>45</v>
      </c>
      <c r="I103" s="1116">
        <v>16</v>
      </c>
      <c r="J103" s="1116"/>
      <c r="K103" s="1116"/>
      <c r="L103" s="1116">
        <v>16</v>
      </c>
      <c r="M103" s="1866">
        <v>29</v>
      </c>
      <c r="N103" s="1847"/>
      <c r="O103" s="1117"/>
      <c r="P103" s="1848"/>
      <c r="Q103" s="1841"/>
      <c r="R103" s="1116"/>
      <c r="S103" s="1866"/>
      <c r="T103" s="1856"/>
      <c r="U103" s="1116">
        <v>2</v>
      </c>
      <c r="V103" s="1849"/>
      <c r="W103" s="1739"/>
      <c r="X103" s="1120"/>
      <c r="Y103" s="1121"/>
      <c r="Z103" s="6" t="s">
        <v>348</v>
      </c>
    </row>
    <row r="104" spans="1:25" ht="16.5" thickBot="1">
      <c r="A104" s="1428" t="s">
        <v>336</v>
      </c>
      <c r="B104" s="1910" t="s">
        <v>49</v>
      </c>
      <c r="C104" s="1871"/>
      <c r="D104" s="1853" t="s">
        <v>349</v>
      </c>
      <c r="E104" s="1853"/>
      <c r="F104" s="1872"/>
      <c r="G104" s="1864">
        <v>1.5</v>
      </c>
      <c r="H104" s="1860">
        <v>45</v>
      </c>
      <c r="I104" s="1853">
        <v>18</v>
      </c>
      <c r="J104" s="1853"/>
      <c r="K104" s="1853"/>
      <c r="L104" s="1853">
        <v>18</v>
      </c>
      <c r="M104" s="1867">
        <v>27</v>
      </c>
      <c r="N104" s="1871"/>
      <c r="O104" s="1858"/>
      <c r="P104" s="1872"/>
      <c r="Q104" s="1860"/>
      <c r="R104" s="1853"/>
      <c r="S104" s="1867"/>
      <c r="T104" s="1857"/>
      <c r="U104" s="1853"/>
      <c r="V104" s="1878">
        <v>2</v>
      </c>
      <c r="W104" s="1748"/>
      <c r="X104" s="1744"/>
      <c r="Y104" s="1745"/>
    </row>
    <row r="105" spans="1:26" ht="15.75">
      <c r="A105" s="1434" t="s">
        <v>185</v>
      </c>
      <c r="B105" s="1888" t="s">
        <v>340</v>
      </c>
      <c r="C105" s="1889"/>
      <c r="D105" s="346" t="s">
        <v>347</v>
      </c>
      <c r="E105" s="346"/>
      <c r="F105" s="1890"/>
      <c r="G105" s="1891">
        <v>1</v>
      </c>
      <c r="H105" s="1892">
        <v>30</v>
      </c>
      <c r="I105" s="346">
        <v>12</v>
      </c>
      <c r="J105" s="346">
        <v>12</v>
      </c>
      <c r="K105" s="346"/>
      <c r="L105" s="346">
        <v>0</v>
      </c>
      <c r="M105" s="1893">
        <v>18</v>
      </c>
      <c r="N105" s="1889"/>
      <c r="O105" s="1894"/>
      <c r="P105" s="1895"/>
      <c r="Q105" s="1892"/>
      <c r="R105" s="346"/>
      <c r="S105" s="1893">
        <v>1.5</v>
      </c>
      <c r="T105" s="1896"/>
      <c r="U105" s="346"/>
      <c r="V105" s="1897"/>
      <c r="W105" s="1736"/>
      <c r="X105" s="1550"/>
      <c r="Y105" s="1551"/>
      <c r="Z105" s="6" t="s">
        <v>347</v>
      </c>
    </row>
    <row r="106" spans="1:26" s="483" customFormat="1" ht="31.5">
      <c r="A106" s="1124" t="s">
        <v>186</v>
      </c>
      <c r="B106" s="1730" t="s">
        <v>323</v>
      </c>
      <c r="C106" s="1125"/>
      <c r="D106" s="1126" t="s">
        <v>348</v>
      </c>
      <c r="E106" s="1126"/>
      <c r="F106" s="1127"/>
      <c r="G106" s="1128">
        <v>1.5</v>
      </c>
      <c r="H106" s="1809">
        <f>G106*30</f>
        <v>45</v>
      </c>
      <c r="I106" s="1129">
        <v>16</v>
      </c>
      <c r="J106" s="1129">
        <v>16</v>
      </c>
      <c r="K106" s="1129"/>
      <c r="L106" s="1129"/>
      <c r="M106" s="1815">
        <f>H106-I106</f>
        <v>29</v>
      </c>
      <c r="N106" s="1125"/>
      <c r="O106" s="1126"/>
      <c r="P106" s="1127"/>
      <c r="Q106" s="1842"/>
      <c r="R106" s="1129"/>
      <c r="S106" s="1815"/>
      <c r="T106" s="1132"/>
      <c r="U106" s="1133">
        <v>1.5</v>
      </c>
      <c r="V106" s="1130"/>
      <c r="W106" s="1875"/>
      <c r="X106" s="1134"/>
      <c r="Y106" s="1135"/>
      <c r="Z106" s="483" t="s">
        <v>348</v>
      </c>
    </row>
    <row r="107" spans="1:26" ht="15.75">
      <c r="A107" s="1118" t="s">
        <v>187</v>
      </c>
      <c r="B107" s="1833" t="s">
        <v>173</v>
      </c>
      <c r="C107" s="1845"/>
      <c r="D107" s="1116">
        <v>5</v>
      </c>
      <c r="E107" s="1116"/>
      <c r="F107" s="1849"/>
      <c r="G107" s="1862">
        <v>1.5</v>
      </c>
      <c r="H107" s="1841">
        <v>45</v>
      </c>
      <c r="I107" s="1116">
        <v>20</v>
      </c>
      <c r="J107" s="1116">
        <v>14</v>
      </c>
      <c r="K107" s="1116"/>
      <c r="L107" s="1116">
        <v>6</v>
      </c>
      <c r="M107" s="1866">
        <v>25</v>
      </c>
      <c r="N107" s="1845"/>
      <c r="O107" s="1123"/>
      <c r="P107" s="1869"/>
      <c r="Q107" s="1841"/>
      <c r="R107" s="1116"/>
      <c r="S107" s="1866"/>
      <c r="T107" s="1856">
        <v>1.5</v>
      </c>
      <c r="U107" s="1116"/>
      <c r="V107" s="1849"/>
      <c r="W107" s="1739"/>
      <c r="X107" s="1120"/>
      <c r="Y107" s="1121"/>
      <c r="Z107" s="6">
        <v>5</v>
      </c>
    </row>
    <row r="108" spans="1:26" ht="15.75">
      <c r="A108" s="1118" t="s">
        <v>188</v>
      </c>
      <c r="B108" s="1835" t="s">
        <v>32</v>
      </c>
      <c r="C108" s="1845"/>
      <c r="D108" s="1116">
        <v>5</v>
      </c>
      <c r="E108" s="1116"/>
      <c r="F108" s="1849"/>
      <c r="G108" s="1862">
        <v>1.5</v>
      </c>
      <c r="H108" s="1841">
        <v>45</v>
      </c>
      <c r="I108" s="1116">
        <v>20</v>
      </c>
      <c r="J108" s="1116">
        <v>14</v>
      </c>
      <c r="K108" s="1116"/>
      <c r="L108" s="1116">
        <v>6</v>
      </c>
      <c r="M108" s="1866">
        <v>25</v>
      </c>
      <c r="N108" s="1845"/>
      <c r="O108" s="1123"/>
      <c r="P108" s="1869"/>
      <c r="Q108" s="1841"/>
      <c r="R108" s="1116"/>
      <c r="S108" s="1866"/>
      <c r="T108" s="1856">
        <v>1.5</v>
      </c>
      <c r="U108" s="1116"/>
      <c r="V108" s="1849"/>
      <c r="W108" s="1739"/>
      <c r="X108" s="1120"/>
      <c r="Y108" s="1121"/>
      <c r="Z108" s="6">
        <v>5</v>
      </c>
    </row>
    <row r="109" spans="1:26" ht="15.75">
      <c r="A109" s="1118" t="s">
        <v>189</v>
      </c>
      <c r="B109" s="1835" t="s">
        <v>58</v>
      </c>
      <c r="C109" s="1845"/>
      <c r="D109" s="1116">
        <v>5</v>
      </c>
      <c r="E109" s="1116"/>
      <c r="F109" s="1849"/>
      <c r="G109" s="1862">
        <v>1.5</v>
      </c>
      <c r="H109" s="1841">
        <v>45</v>
      </c>
      <c r="I109" s="1116">
        <v>20</v>
      </c>
      <c r="J109" s="1116">
        <v>14</v>
      </c>
      <c r="K109" s="1116"/>
      <c r="L109" s="1116">
        <v>6</v>
      </c>
      <c r="M109" s="1866">
        <v>25</v>
      </c>
      <c r="N109" s="1845"/>
      <c r="O109" s="1123"/>
      <c r="P109" s="1869"/>
      <c r="Q109" s="1841"/>
      <c r="R109" s="1116"/>
      <c r="S109" s="1866"/>
      <c r="T109" s="1856">
        <v>1.5</v>
      </c>
      <c r="U109" s="1117"/>
      <c r="V109" s="1848"/>
      <c r="W109" s="1739"/>
      <c r="X109" s="1120"/>
      <c r="Y109" s="1121"/>
      <c r="Z109" s="6">
        <v>5</v>
      </c>
    </row>
    <row r="110" spans="1:26" ht="15.75">
      <c r="A110" s="1122" t="s">
        <v>190</v>
      </c>
      <c r="B110" s="1836" t="s">
        <v>81</v>
      </c>
      <c r="C110" s="1845"/>
      <c r="D110" s="1116" t="s">
        <v>347</v>
      </c>
      <c r="E110" s="1116"/>
      <c r="F110" s="1846"/>
      <c r="G110" s="1862">
        <v>1</v>
      </c>
      <c r="H110" s="1841">
        <v>30</v>
      </c>
      <c r="I110" s="1116">
        <v>12</v>
      </c>
      <c r="J110" s="1116">
        <v>12</v>
      </c>
      <c r="K110" s="1116"/>
      <c r="L110" s="1116"/>
      <c r="M110" s="1866">
        <v>18</v>
      </c>
      <c r="N110" s="1845"/>
      <c r="O110" s="1123"/>
      <c r="P110" s="1869"/>
      <c r="Q110" s="1841"/>
      <c r="R110" s="1116"/>
      <c r="S110" s="1866">
        <v>1.5</v>
      </c>
      <c r="T110" s="1856"/>
      <c r="U110" s="1116"/>
      <c r="V110" s="1849"/>
      <c r="W110" s="1739"/>
      <c r="X110" s="1120"/>
      <c r="Y110" s="1121"/>
      <c r="Z110" s="6" t="s">
        <v>347</v>
      </c>
    </row>
    <row r="111" spans="1:25" ht="15.75">
      <c r="A111" s="1118" t="s">
        <v>332</v>
      </c>
      <c r="B111" s="1835" t="s">
        <v>333</v>
      </c>
      <c r="C111" s="1845"/>
      <c r="D111" s="1116" t="s">
        <v>349</v>
      </c>
      <c r="E111" s="1116"/>
      <c r="F111" s="1846"/>
      <c r="G111" s="1862">
        <v>1.5</v>
      </c>
      <c r="H111" s="1841">
        <v>45</v>
      </c>
      <c r="I111" s="1116">
        <v>18</v>
      </c>
      <c r="J111" s="1116">
        <v>9</v>
      </c>
      <c r="K111" s="1116"/>
      <c r="L111" s="1116">
        <v>9</v>
      </c>
      <c r="M111" s="1866">
        <v>27</v>
      </c>
      <c r="N111" s="1845"/>
      <c r="O111" s="1123"/>
      <c r="P111" s="1869"/>
      <c r="Q111" s="1841"/>
      <c r="R111" s="1116"/>
      <c r="S111" s="1866"/>
      <c r="T111" s="1856"/>
      <c r="U111" s="1116"/>
      <c r="V111" s="1849">
        <v>2</v>
      </c>
      <c r="W111" s="1739"/>
      <c r="X111" s="1120"/>
      <c r="Y111" s="1121"/>
    </row>
    <row r="112" spans="1:25" s="483" customFormat="1" ht="15.75">
      <c r="A112" s="1124" t="s">
        <v>334</v>
      </c>
      <c r="B112" s="1835" t="s">
        <v>335</v>
      </c>
      <c r="C112" s="1850"/>
      <c r="D112" s="1129" t="s">
        <v>349</v>
      </c>
      <c r="E112" s="1129"/>
      <c r="F112" s="1851"/>
      <c r="G112" s="1863">
        <v>1.5</v>
      </c>
      <c r="H112" s="1842">
        <v>45</v>
      </c>
      <c r="I112" s="1129">
        <v>18</v>
      </c>
      <c r="J112" s="1129">
        <v>9</v>
      </c>
      <c r="K112" s="1129"/>
      <c r="L112" s="1129">
        <v>9</v>
      </c>
      <c r="M112" s="1815">
        <v>27</v>
      </c>
      <c r="N112" s="1850"/>
      <c r="O112" s="1136"/>
      <c r="P112" s="1870"/>
      <c r="Q112" s="1842"/>
      <c r="R112" s="1129"/>
      <c r="S112" s="1815"/>
      <c r="T112" s="1131"/>
      <c r="U112" s="1129"/>
      <c r="V112" s="1130">
        <v>2</v>
      </c>
      <c r="W112" s="1875"/>
      <c r="X112" s="1134"/>
      <c r="Y112" s="1135"/>
    </row>
    <row r="113" spans="1:26" ht="16.5" thickBot="1">
      <c r="A113" s="1428" t="s">
        <v>342</v>
      </c>
      <c r="B113" s="1837" t="s">
        <v>343</v>
      </c>
      <c r="C113" s="1852"/>
      <c r="D113" s="1853">
        <v>3</v>
      </c>
      <c r="E113" s="1853"/>
      <c r="F113" s="1854"/>
      <c r="G113" s="1864">
        <v>1</v>
      </c>
      <c r="H113" s="1860">
        <v>30</v>
      </c>
      <c r="I113" s="1853">
        <v>14</v>
      </c>
      <c r="J113" s="1853">
        <v>10</v>
      </c>
      <c r="K113" s="1853"/>
      <c r="L113" s="1853">
        <v>4</v>
      </c>
      <c r="M113" s="1867">
        <v>16</v>
      </c>
      <c r="N113" s="1871"/>
      <c r="O113" s="1858"/>
      <c r="P113" s="1872"/>
      <c r="Q113" s="1860">
        <v>1</v>
      </c>
      <c r="R113" s="1853"/>
      <c r="S113" s="1867"/>
      <c r="T113" s="1857"/>
      <c r="U113" s="1853"/>
      <c r="V113" s="1878"/>
      <c r="W113" s="1748"/>
      <c r="X113" s="1744"/>
      <c r="Y113" s="1745"/>
      <c r="Z113" s="6">
        <v>3</v>
      </c>
    </row>
    <row r="114" spans="1:25" ht="15.75">
      <c r="A114" s="1552"/>
      <c r="B114" s="1112"/>
      <c r="C114" s="1113"/>
      <c r="D114" s="1114"/>
      <c r="E114" s="1114"/>
      <c r="F114" s="1115"/>
      <c r="G114" s="1114"/>
      <c r="H114" s="1114"/>
      <c r="I114" s="1114"/>
      <c r="J114" s="1114"/>
      <c r="K114" s="1114"/>
      <c r="L114" s="1114"/>
      <c r="M114" s="1114"/>
      <c r="N114" s="1113"/>
      <c r="O114" s="1113"/>
      <c r="P114" s="1113"/>
      <c r="Q114" s="1114"/>
      <c r="R114" s="1114"/>
      <c r="S114" s="1114"/>
      <c r="T114" s="1114"/>
      <c r="U114" s="1114"/>
      <c r="V114" s="1114"/>
      <c r="W114" s="1553"/>
      <c r="X114" s="1553"/>
      <c r="Y114" s="1553"/>
    </row>
    <row r="115" spans="1:25" ht="21.75" customHeight="1" thickBot="1">
      <c r="A115" s="2934" t="s">
        <v>222</v>
      </c>
      <c r="B115" s="2935"/>
      <c r="C115" s="2935"/>
      <c r="D115" s="2935"/>
      <c r="E115" s="2935"/>
      <c r="F115" s="2935"/>
      <c r="G115" s="2935"/>
      <c r="H115" s="2935"/>
      <c r="I115" s="2935"/>
      <c r="J115" s="2935"/>
      <c r="K115" s="2935"/>
      <c r="L115" s="2935"/>
      <c r="M115" s="2935"/>
      <c r="N115" s="2935"/>
      <c r="O115" s="2935"/>
      <c r="P115" s="2935"/>
      <c r="Q115" s="2935"/>
      <c r="R115" s="2935"/>
      <c r="S115" s="2935"/>
      <c r="T115" s="2935"/>
      <c r="U115" s="2935"/>
      <c r="V115" s="2935"/>
      <c r="W115" s="2935"/>
      <c r="X115" s="2935"/>
      <c r="Y115" s="2936"/>
    </row>
    <row r="116" spans="1:25" ht="15.75" customHeight="1" thickBot="1">
      <c r="A116" s="2831" t="s">
        <v>309</v>
      </c>
      <c r="B116" s="2832"/>
      <c r="C116" s="2832"/>
      <c r="D116" s="2832"/>
      <c r="E116" s="2832"/>
      <c r="F116" s="2832"/>
      <c r="G116" s="2832"/>
      <c r="H116" s="2832"/>
      <c r="I116" s="2832"/>
      <c r="J116" s="2832"/>
      <c r="K116" s="2832"/>
      <c r="L116" s="2832"/>
      <c r="M116" s="2832"/>
      <c r="N116" s="2832"/>
      <c r="O116" s="2832"/>
      <c r="P116" s="2832"/>
      <c r="Q116" s="2832"/>
      <c r="R116" s="2832"/>
      <c r="S116" s="2832"/>
      <c r="T116" s="2832"/>
      <c r="U116" s="2832"/>
      <c r="V116" s="2832"/>
      <c r="W116" s="2832"/>
      <c r="X116" s="2832"/>
      <c r="Y116" s="2833"/>
    </row>
    <row r="117" spans="1:28" ht="32.25" thickBot="1">
      <c r="A117" s="1147" t="s">
        <v>258</v>
      </c>
      <c r="B117" s="2638" t="s">
        <v>73</v>
      </c>
      <c r="C117" s="1554" t="s">
        <v>350</v>
      </c>
      <c r="D117" s="1555"/>
      <c r="E117" s="1555"/>
      <c r="F117" s="1556"/>
      <c r="G117" s="1557">
        <v>5</v>
      </c>
      <c r="H117" s="1200">
        <f>G117*30</f>
        <v>150</v>
      </c>
      <c r="I117" s="1388">
        <f>J117+K117+L117</f>
        <v>54</v>
      </c>
      <c r="J117" s="1204">
        <v>36</v>
      </c>
      <c r="K117" s="1204"/>
      <c r="L117" s="1204">
        <v>18</v>
      </c>
      <c r="M117" s="1558">
        <f>H117-I117</f>
        <v>96</v>
      </c>
      <c r="N117" s="1357"/>
      <c r="O117" s="1355"/>
      <c r="P117" s="1358"/>
      <c r="Q117" s="1357"/>
      <c r="R117" s="1355"/>
      <c r="S117" s="1358"/>
      <c r="T117" s="1357"/>
      <c r="U117" s="1355"/>
      <c r="V117" s="1358"/>
      <c r="W117" s="1354"/>
      <c r="X117" s="1355">
        <f>I117/X7</f>
        <v>6</v>
      </c>
      <c r="Y117" s="1358"/>
      <c r="Z117" s="6" t="s">
        <v>350</v>
      </c>
      <c r="AB117" s="6">
        <v>4</v>
      </c>
    </row>
    <row r="118" spans="1:25" s="698" customFormat="1" ht="15.75">
      <c r="A118" s="1409" t="s">
        <v>259</v>
      </c>
      <c r="B118" s="2639" t="s">
        <v>33</v>
      </c>
      <c r="C118" s="1559"/>
      <c r="D118" s="1560"/>
      <c r="E118" s="1560"/>
      <c r="F118" s="1561"/>
      <c r="G118" s="1203">
        <f>G119+G120</f>
        <v>8</v>
      </c>
      <c r="H118" s="1562">
        <f aca="true" t="shared" si="31" ref="H118:M118">H119+H120</f>
        <v>240</v>
      </c>
      <c r="I118" s="1414">
        <f t="shared" si="31"/>
        <v>126</v>
      </c>
      <c r="J118" s="1414">
        <f t="shared" si="31"/>
        <v>60</v>
      </c>
      <c r="K118" s="1414"/>
      <c r="L118" s="1414">
        <f t="shared" si="31"/>
        <v>66</v>
      </c>
      <c r="M118" s="1563">
        <f t="shared" si="31"/>
        <v>114</v>
      </c>
      <c r="N118" s="1357"/>
      <c r="O118" s="1355"/>
      <c r="P118" s="1358"/>
      <c r="Q118" s="1354"/>
      <c r="R118" s="1355"/>
      <c r="S118" s="1356"/>
      <c r="T118" s="1357"/>
      <c r="U118" s="1355"/>
      <c r="V118" s="1358"/>
      <c r="W118" s="1357"/>
      <c r="X118" s="1355"/>
      <c r="Y118" s="1358"/>
    </row>
    <row r="119" spans="1:28" s="698" customFormat="1" ht="15.75">
      <c r="A119" s="1118" t="s">
        <v>260</v>
      </c>
      <c r="B119" s="2640" t="s">
        <v>33</v>
      </c>
      <c r="C119" s="1564">
        <v>3</v>
      </c>
      <c r="D119" s="1443"/>
      <c r="E119" s="1443"/>
      <c r="F119" s="1565"/>
      <c r="G119" s="1566">
        <v>6</v>
      </c>
      <c r="H119" s="1208">
        <f aca="true" t="shared" si="32" ref="H119:H126">G119*30</f>
        <v>180</v>
      </c>
      <c r="I119" s="1425">
        <f>J119+K119+L119</f>
        <v>90</v>
      </c>
      <c r="J119" s="1324">
        <v>60</v>
      </c>
      <c r="K119" s="1318"/>
      <c r="L119" s="1318">
        <v>30</v>
      </c>
      <c r="M119" s="1385">
        <f aca="true" t="shared" si="33" ref="M119:M126">H119-I119</f>
        <v>90</v>
      </c>
      <c r="N119" s="16"/>
      <c r="O119" s="15"/>
      <c r="P119" s="19"/>
      <c r="Q119" s="1362">
        <f>I119/Q7</f>
        <v>6</v>
      </c>
      <c r="R119" s="15"/>
      <c r="S119" s="1326"/>
      <c r="T119" s="16"/>
      <c r="U119" s="15"/>
      <c r="V119" s="19"/>
      <c r="W119" s="16"/>
      <c r="X119" s="15"/>
      <c r="Y119" s="19"/>
      <c r="Z119" s="698">
        <v>3</v>
      </c>
      <c r="AB119" s="698">
        <v>2</v>
      </c>
    </row>
    <row r="120" spans="1:25" s="698" customFormat="1" ht="31.5">
      <c r="A120" s="1118" t="s">
        <v>261</v>
      </c>
      <c r="B120" s="2641" t="s">
        <v>42</v>
      </c>
      <c r="C120" s="1567"/>
      <c r="D120" s="1568"/>
      <c r="E120" s="1569"/>
      <c r="F120" s="1570"/>
      <c r="G120" s="1571">
        <v>2</v>
      </c>
      <c r="H120" s="1572">
        <f t="shared" si="32"/>
        <v>60</v>
      </c>
      <c r="I120" s="1573">
        <f>J120+K120+L120</f>
        <v>36</v>
      </c>
      <c r="J120" s="1574"/>
      <c r="K120" s="1575"/>
      <c r="L120" s="1576">
        <v>36</v>
      </c>
      <c r="M120" s="1577">
        <f t="shared" si="33"/>
        <v>24</v>
      </c>
      <c r="N120" s="530"/>
      <c r="O120" s="531"/>
      <c r="P120" s="532"/>
      <c r="Q120" s="1405"/>
      <c r="R120" s="531"/>
      <c r="S120" s="1404"/>
      <c r="T120" s="530"/>
      <c r="U120" s="531"/>
      <c r="V120" s="532"/>
      <c r="W120" s="530"/>
      <c r="X120" s="531"/>
      <c r="Y120" s="532"/>
    </row>
    <row r="121" spans="1:26" s="698" customFormat="1" ht="15.75">
      <c r="A121" s="1118" t="s">
        <v>262</v>
      </c>
      <c r="B121" s="2642" t="s">
        <v>42</v>
      </c>
      <c r="C121" s="1564"/>
      <c r="D121" s="1443"/>
      <c r="E121" s="1464"/>
      <c r="F121" s="1565"/>
      <c r="G121" s="1579">
        <v>1</v>
      </c>
      <c r="H121" s="1534">
        <f t="shared" si="32"/>
        <v>30</v>
      </c>
      <c r="I121" s="1580">
        <f>SUM(J121:L121)</f>
        <v>18</v>
      </c>
      <c r="J121" s="1525"/>
      <c r="K121" s="1464"/>
      <c r="L121" s="1464">
        <v>18</v>
      </c>
      <c r="M121" s="1581">
        <f t="shared" si="33"/>
        <v>12</v>
      </c>
      <c r="N121" s="1530"/>
      <c r="O121" s="1528"/>
      <c r="P121" s="1531"/>
      <c r="Q121" s="1527"/>
      <c r="R121" s="1528">
        <v>2</v>
      </c>
      <c r="S121" s="1529"/>
      <c r="T121" s="16"/>
      <c r="U121" s="15"/>
      <c r="V121" s="19"/>
      <c r="W121" s="16"/>
      <c r="X121" s="15"/>
      <c r="Y121" s="19"/>
      <c r="Z121" s="698" t="s">
        <v>346</v>
      </c>
    </row>
    <row r="122" spans="1:26" s="698" customFormat="1" ht="16.5" thickBot="1">
      <c r="A122" s="1428" t="s">
        <v>263</v>
      </c>
      <c r="B122" s="2643" t="s">
        <v>42</v>
      </c>
      <c r="C122" s="1582"/>
      <c r="D122" s="1583"/>
      <c r="E122" s="1584"/>
      <c r="F122" s="1585" t="s">
        <v>347</v>
      </c>
      <c r="G122" s="1586">
        <v>1</v>
      </c>
      <c r="H122" s="1587">
        <f t="shared" si="32"/>
        <v>30</v>
      </c>
      <c r="I122" s="1588">
        <f>SUM(J122:L122)</f>
        <v>18</v>
      </c>
      <c r="J122" s="1589"/>
      <c r="K122" s="1584"/>
      <c r="L122" s="1584">
        <v>18</v>
      </c>
      <c r="M122" s="1590">
        <f t="shared" si="33"/>
        <v>12</v>
      </c>
      <c r="N122" s="1591"/>
      <c r="O122" s="1592"/>
      <c r="P122" s="1593"/>
      <c r="Q122" s="1594"/>
      <c r="R122" s="1592"/>
      <c r="S122" s="1595">
        <v>2</v>
      </c>
      <c r="T122" s="1367"/>
      <c r="U122" s="1339"/>
      <c r="V122" s="1343"/>
      <c r="W122" s="1367"/>
      <c r="X122" s="1339"/>
      <c r="Y122" s="1343"/>
      <c r="Z122" s="698" t="s">
        <v>347</v>
      </c>
    </row>
    <row r="123" spans="1:26" s="698" customFormat="1" ht="15.75">
      <c r="A123" s="1434" t="s">
        <v>264</v>
      </c>
      <c r="B123" s="1435" t="s">
        <v>302</v>
      </c>
      <c r="C123" s="1438"/>
      <c r="D123" s="1400" t="s">
        <v>347</v>
      </c>
      <c r="E123" s="1400"/>
      <c r="F123" s="1596"/>
      <c r="G123" s="1597">
        <v>2</v>
      </c>
      <c r="H123" s="1598">
        <f>G123*30</f>
        <v>60</v>
      </c>
      <c r="I123" s="1599">
        <f>J123+L123</f>
        <v>30</v>
      </c>
      <c r="J123" s="1599">
        <v>20</v>
      </c>
      <c r="K123" s="1599"/>
      <c r="L123" s="1599">
        <v>10</v>
      </c>
      <c r="M123" s="1600">
        <f>H123-I123</f>
        <v>30</v>
      </c>
      <c r="N123" s="1601"/>
      <c r="O123" s="1599"/>
      <c r="P123" s="1602"/>
      <c r="Q123" s="1603"/>
      <c r="R123" s="1599"/>
      <c r="S123" s="1600">
        <v>3</v>
      </c>
      <c r="T123" s="1516"/>
      <c r="U123" s="1243"/>
      <c r="V123" s="1520"/>
      <c r="W123" s="1438"/>
      <c r="X123" s="1522"/>
      <c r="Y123" s="1517"/>
      <c r="Z123" s="698" t="s">
        <v>347</v>
      </c>
    </row>
    <row r="124" spans="1:26" s="698" customFormat="1" ht="15.75">
      <c r="A124" s="1118" t="s">
        <v>265</v>
      </c>
      <c r="B124" s="1435" t="s">
        <v>40</v>
      </c>
      <c r="C124" s="1604" t="s">
        <v>347</v>
      </c>
      <c r="D124" s="1605"/>
      <c r="E124" s="1605"/>
      <c r="F124" s="1606"/>
      <c r="G124" s="1607">
        <v>3</v>
      </c>
      <c r="H124" s="1608">
        <f t="shared" si="32"/>
        <v>90</v>
      </c>
      <c r="I124" s="1609">
        <v>36</v>
      </c>
      <c r="J124" s="1610">
        <v>27</v>
      </c>
      <c r="K124" s="1611"/>
      <c r="L124" s="1611">
        <v>9</v>
      </c>
      <c r="M124" s="1612">
        <f t="shared" si="33"/>
        <v>54</v>
      </c>
      <c r="N124" s="1613"/>
      <c r="O124" s="1614"/>
      <c r="P124" s="1615"/>
      <c r="Q124" s="1616"/>
      <c r="R124" s="1614"/>
      <c r="S124" s="1617">
        <f>I124/S7</f>
        <v>4</v>
      </c>
      <c r="T124" s="1313"/>
      <c r="U124" s="1311"/>
      <c r="V124" s="1314"/>
      <c r="W124" s="1313"/>
      <c r="X124" s="1311"/>
      <c r="Y124" s="1314"/>
      <c r="Z124" s="698" t="s">
        <v>347</v>
      </c>
    </row>
    <row r="125" spans="1:26" s="698" customFormat="1" ht="15.75">
      <c r="A125" s="1122" t="s">
        <v>266</v>
      </c>
      <c r="B125" s="2644" t="s">
        <v>50</v>
      </c>
      <c r="C125" s="1618" t="s">
        <v>348</v>
      </c>
      <c r="D125" s="1619"/>
      <c r="E125" s="1619"/>
      <c r="F125" s="1620"/>
      <c r="G125" s="1621">
        <v>5</v>
      </c>
      <c r="H125" s="1622">
        <f t="shared" si="32"/>
        <v>150</v>
      </c>
      <c r="I125" s="1623">
        <f>J125+K125+L125</f>
        <v>72</v>
      </c>
      <c r="J125" s="1619">
        <v>45</v>
      </c>
      <c r="K125" s="1619"/>
      <c r="L125" s="1619">
        <v>27</v>
      </c>
      <c r="M125" s="1624">
        <f t="shared" si="33"/>
        <v>78</v>
      </c>
      <c r="N125" s="1625"/>
      <c r="O125" s="1626"/>
      <c r="P125" s="1627"/>
      <c r="Q125" s="1628"/>
      <c r="R125" s="1626"/>
      <c r="S125" s="1629"/>
      <c r="T125" s="530"/>
      <c r="U125" s="531">
        <f>I125/U7</f>
        <v>8</v>
      </c>
      <c r="V125" s="532"/>
      <c r="W125" s="530"/>
      <c r="X125" s="531"/>
      <c r="Y125" s="532"/>
      <c r="Z125" s="698" t="s">
        <v>348</v>
      </c>
    </row>
    <row r="126" spans="1:26" s="364" customFormat="1" ht="16.5" thickBot="1">
      <c r="A126" s="1630" t="s">
        <v>267</v>
      </c>
      <c r="B126" s="2645" t="s">
        <v>54</v>
      </c>
      <c r="C126" s="1631">
        <v>7</v>
      </c>
      <c r="D126" s="1632"/>
      <c r="E126" s="1632"/>
      <c r="F126" s="1633"/>
      <c r="G126" s="1634">
        <v>9</v>
      </c>
      <c r="H126" s="1631">
        <f t="shared" si="32"/>
        <v>270</v>
      </c>
      <c r="I126" s="1635">
        <f>J126+K126+L126</f>
        <v>90</v>
      </c>
      <c r="J126" s="1632">
        <v>60</v>
      </c>
      <c r="K126" s="1632"/>
      <c r="L126" s="1632">
        <v>30</v>
      </c>
      <c r="M126" s="1633">
        <f t="shared" si="33"/>
        <v>180</v>
      </c>
      <c r="N126" s="1636"/>
      <c r="O126" s="1637"/>
      <c r="P126" s="1638"/>
      <c r="Q126" s="1636"/>
      <c r="R126" s="1637"/>
      <c r="S126" s="1638"/>
      <c r="T126" s="1639"/>
      <c r="U126" s="1640"/>
      <c r="V126" s="1641"/>
      <c r="W126" s="1642">
        <f>I126/W7</f>
        <v>6</v>
      </c>
      <c r="X126" s="1640"/>
      <c r="Y126" s="1641"/>
      <c r="Z126" s="364">
        <v>7</v>
      </c>
    </row>
    <row r="127" spans="1:25" ht="15.75">
      <c r="A127" s="1409" t="s">
        <v>268</v>
      </c>
      <c r="B127" s="2646" t="s">
        <v>53</v>
      </c>
      <c r="C127" s="1554"/>
      <c r="D127" s="1555"/>
      <c r="E127" s="1555"/>
      <c r="F127" s="1556"/>
      <c r="G127" s="1203">
        <f>G128+G129</f>
        <v>9.5</v>
      </c>
      <c r="H127" s="1562">
        <f aca="true" t="shared" si="34" ref="H127:M127">H128+H129</f>
        <v>285</v>
      </c>
      <c r="I127" s="1414">
        <f t="shared" si="34"/>
        <v>95</v>
      </c>
      <c r="J127" s="1414">
        <f t="shared" si="34"/>
        <v>45</v>
      </c>
      <c r="K127" s="1414">
        <f t="shared" si="34"/>
        <v>0</v>
      </c>
      <c r="L127" s="1643">
        <f t="shared" si="34"/>
        <v>50</v>
      </c>
      <c r="M127" s="1563">
        <f t="shared" si="34"/>
        <v>190</v>
      </c>
      <c r="N127" s="1357"/>
      <c r="O127" s="1355"/>
      <c r="P127" s="1358"/>
      <c r="Q127" s="1357"/>
      <c r="R127" s="1355"/>
      <c r="S127" s="1358"/>
      <c r="T127" s="1357"/>
      <c r="U127" s="1355"/>
      <c r="V127" s="1358"/>
      <c r="W127" s="1354"/>
      <c r="X127" s="1355"/>
      <c r="Y127" s="1358"/>
    </row>
    <row r="128" spans="1:26" ht="15.75">
      <c r="A128" s="1118" t="s">
        <v>269</v>
      </c>
      <c r="B128" s="2647" t="s">
        <v>53</v>
      </c>
      <c r="C128" s="1534">
        <v>7</v>
      </c>
      <c r="D128" s="1532"/>
      <c r="E128" s="1532"/>
      <c r="F128" s="1535"/>
      <c r="G128" s="1566">
        <v>7.5</v>
      </c>
      <c r="H128" s="1208">
        <f>G128*30</f>
        <v>225</v>
      </c>
      <c r="I128" s="1425">
        <f>J128+K128+L128</f>
        <v>75</v>
      </c>
      <c r="J128" s="13">
        <v>45</v>
      </c>
      <c r="K128" s="13"/>
      <c r="L128" s="1532">
        <v>30</v>
      </c>
      <c r="M128" s="1385">
        <f>H128-I128</f>
        <v>150</v>
      </c>
      <c r="N128" s="16"/>
      <c r="O128" s="15"/>
      <c r="P128" s="19"/>
      <c r="Q128" s="16"/>
      <c r="R128" s="15"/>
      <c r="S128" s="19"/>
      <c r="T128" s="16"/>
      <c r="U128" s="15"/>
      <c r="V128" s="19"/>
      <c r="W128" s="1325">
        <f>I128/W7</f>
        <v>5</v>
      </c>
      <c r="X128" s="15"/>
      <c r="Y128" s="19"/>
      <c r="Z128" s="6">
        <v>7</v>
      </c>
    </row>
    <row r="129" spans="1:26" ht="32.25" thickBot="1">
      <c r="A129" s="1122" t="s">
        <v>270</v>
      </c>
      <c r="B129" s="1644" t="s">
        <v>304</v>
      </c>
      <c r="C129" s="1622"/>
      <c r="D129" s="1619"/>
      <c r="E129" s="1619"/>
      <c r="F129" s="1645" t="s">
        <v>350</v>
      </c>
      <c r="G129" s="1646">
        <v>2</v>
      </c>
      <c r="H129" s="1647">
        <f>G129*30</f>
        <v>60</v>
      </c>
      <c r="I129" s="1471">
        <f>J129+K129+L129</f>
        <v>20</v>
      </c>
      <c r="J129" s="1648"/>
      <c r="K129" s="1648"/>
      <c r="L129" s="1619">
        <v>20</v>
      </c>
      <c r="M129" s="1649">
        <f>H129-I129</f>
        <v>40</v>
      </c>
      <c r="N129" s="530"/>
      <c r="O129" s="531"/>
      <c r="P129" s="532"/>
      <c r="Q129" s="530"/>
      <c r="R129" s="531"/>
      <c r="S129" s="532"/>
      <c r="T129" s="530"/>
      <c r="U129" s="531"/>
      <c r="V129" s="532"/>
      <c r="W129" s="1405"/>
      <c r="X129" s="531">
        <v>2</v>
      </c>
      <c r="Y129" s="532"/>
      <c r="Z129" s="6" t="s">
        <v>350</v>
      </c>
    </row>
    <row r="130" spans="1:25" s="698" customFormat="1" ht="15.75">
      <c r="A130" s="1409" t="s">
        <v>271</v>
      </c>
      <c r="B130" s="2648" t="s">
        <v>52</v>
      </c>
      <c r="C130" s="1650"/>
      <c r="D130" s="1555"/>
      <c r="E130" s="1555"/>
      <c r="F130" s="1651"/>
      <c r="G130" s="1203">
        <f aca="true" t="shared" si="35" ref="G130:M130">G131+G132+G133</f>
        <v>12</v>
      </c>
      <c r="H130" s="1413">
        <f t="shared" si="35"/>
        <v>360</v>
      </c>
      <c r="I130" s="1414">
        <f t="shared" si="35"/>
        <v>138</v>
      </c>
      <c r="J130" s="1414">
        <f t="shared" si="35"/>
        <v>72</v>
      </c>
      <c r="K130" s="1414">
        <f t="shared" si="35"/>
        <v>0</v>
      </c>
      <c r="L130" s="1414">
        <f t="shared" si="35"/>
        <v>66</v>
      </c>
      <c r="M130" s="1415">
        <f t="shared" si="35"/>
        <v>222</v>
      </c>
      <c r="N130" s="1354"/>
      <c r="O130" s="1355"/>
      <c r="P130" s="1356"/>
      <c r="Q130" s="1357"/>
      <c r="R130" s="1355"/>
      <c r="S130" s="1358"/>
      <c r="T130" s="1354"/>
      <c r="U130" s="1355"/>
      <c r="V130" s="1356"/>
      <c r="W130" s="1357"/>
      <c r="X130" s="1355"/>
      <c r="Y130" s="1358"/>
    </row>
    <row r="131" spans="1:26" s="698" customFormat="1" ht="15.75">
      <c r="A131" s="1118" t="s">
        <v>275</v>
      </c>
      <c r="B131" s="1455" t="s">
        <v>208</v>
      </c>
      <c r="C131" s="1442"/>
      <c r="D131" s="1532">
        <v>5</v>
      </c>
      <c r="E131" s="1532"/>
      <c r="F131" s="1533"/>
      <c r="G131" s="1566">
        <v>6.5</v>
      </c>
      <c r="H131" s="18">
        <f>G131*30</f>
        <v>195</v>
      </c>
      <c r="I131" s="1425">
        <f>J131+K131+L131</f>
        <v>75</v>
      </c>
      <c r="J131" s="13">
        <v>45</v>
      </c>
      <c r="K131" s="13"/>
      <c r="L131" s="13">
        <v>30</v>
      </c>
      <c r="M131" s="1361">
        <f>H131-I131</f>
        <v>120</v>
      </c>
      <c r="N131" s="1325"/>
      <c r="O131" s="15"/>
      <c r="P131" s="1326"/>
      <c r="Q131" s="16"/>
      <c r="R131" s="15"/>
      <c r="S131" s="19"/>
      <c r="T131" s="1325">
        <f>I131/T7</f>
        <v>5</v>
      </c>
      <c r="U131" s="15"/>
      <c r="V131" s="1326"/>
      <c r="W131" s="16"/>
      <c r="X131" s="15"/>
      <c r="Y131" s="19"/>
      <c r="Z131" s="698">
        <v>5</v>
      </c>
    </row>
    <row r="132" spans="1:26" s="698" customFormat="1" ht="31.5">
      <c r="A132" s="1118" t="s">
        <v>276</v>
      </c>
      <c r="B132" s="1455" t="s">
        <v>375</v>
      </c>
      <c r="C132" s="1442" t="s">
        <v>348</v>
      </c>
      <c r="D132" s="1532"/>
      <c r="E132" s="1532"/>
      <c r="F132" s="1533"/>
      <c r="G132" s="1566">
        <v>4</v>
      </c>
      <c r="H132" s="18">
        <f>G132*30</f>
        <v>120</v>
      </c>
      <c r="I132" s="1425">
        <f>J132+K132+L132</f>
        <v>45</v>
      </c>
      <c r="J132" s="13">
        <v>27</v>
      </c>
      <c r="K132" s="13"/>
      <c r="L132" s="13">
        <v>18</v>
      </c>
      <c r="M132" s="1361">
        <f>H132-I132</f>
        <v>75</v>
      </c>
      <c r="N132" s="1325"/>
      <c r="O132" s="15"/>
      <c r="P132" s="1326"/>
      <c r="Q132" s="16"/>
      <c r="R132" s="15"/>
      <c r="S132" s="19"/>
      <c r="T132" s="1325"/>
      <c r="U132" s="15">
        <f>I132/U7</f>
        <v>5</v>
      </c>
      <c r="V132" s="1326"/>
      <c r="W132" s="16"/>
      <c r="X132" s="15"/>
      <c r="Y132" s="19"/>
      <c r="Z132" s="698" t="s">
        <v>348</v>
      </c>
    </row>
    <row r="133" spans="1:25" s="698" customFormat="1" ht="16.5" thickBot="1">
      <c r="A133" s="1428" t="s">
        <v>277</v>
      </c>
      <c r="B133" s="1504" t="s">
        <v>62</v>
      </c>
      <c r="C133" s="1652"/>
      <c r="D133" s="1653"/>
      <c r="E133" s="1653"/>
      <c r="F133" s="1654" t="s">
        <v>349</v>
      </c>
      <c r="G133" s="1655">
        <v>1.5</v>
      </c>
      <c r="H133" s="20">
        <f>G133*30</f>
        <v>45</v>
      </c>
      <c r="I133" s="1432">
        <f>J133+K133+L133</f>
        <v>18</v>
      </c>
      <c r="J133" s="21"/>
      <c r="K133" s="21"/>
      <c r="L133" s="21">
        <v>18</v>
      </c>
      <c r="M133" s="1366">
        <f>H133-I133</f>
        <v>27</v>
      </c>
      <c r="N133" s="1338"/>
      <c r="O133" s="1339"/>
      <c r="P133" s="1340"/>
      <c r="Q133" s="1367"/>
      <c r="R133" s="1339"/>
      <c r="S133" s="1343"/>
      <c r="T133" s="1338"/>
      <c r="U133" s="1339"/>
      <c r="V133" s="1340">
        <f>I133/V7</f>
        <v>2</v>
      </c>
      <c r="W133" s="1367"/>
      <c r="X133" s="1339"/>
      <c r="Y133" s="1343"/>
    </row>
    <row r="134" spans="1:26" s="698" customFormat="1" ht="15.75">
      <c r="A134" s="1434" t="s">
        <v>272</v>
      </c>
      <c r="B134" s="2649" t="s">
        <v>380</v>
      </c>
      <c r="C134" s="1608" t="s">
        <v>348</v>
      </c>
      <c r="D134" s="1599"/>
      <c r="E134" s="1599"/>
      <c r="F134" s="1600"/>
      <c r="G134" s="1656">
        <v>4</v>
      </c>
      <c r="H134" s="1242">
        <f>G134*30</f>
        <v>120</v>
      </c>
      <c r="I134" s="1439">
        <f>J134+K134+L134</f>
        <v>54</v>
      </c>
      <c r="J134" s="1599">
        <v>36</v>
      </c>
      <c r="K134" s="1599"/>
      <c r="L134" s="1599">
        <v>18</v>
      </c>
      <c r="M134" s="1657">
        <f>H134-I134</f>
        <v>66</v>
      </c>
      <c r="N134" s="1313"/>
      <c r="O134" s="1311"/>
      <c r="P134" s="1314"/>
      <c r="Q134" s="1313"/>
      <c r="R134" s="1311"/>
      <c r="S134" s="1314"/>
      <c r="T134" s="1313"/>
      <c r="U134" s="1311">
        <f>I134/U7</f>
        <v>6</v>
      </c>
      <c r="V134" s="1314"/>
      <c r="W134" s="1310"/>
      <c r="X134" s="1311"/>
      <c r="Y134" s="1314"/>
      <c r="Z134" s="698" t="s">
        <v>348</v>
      </c>
    </row>
    <row r="135" spans="1:26" ht="16.5" thickBot="1">
      <c r="A135" s="1428" t="s">
        <v>273</v>
      </c>
      <c r="B135" s="2650" t="s">
        <v>376</v>
      </c>
      <c r="C135" s="1587" t="s">
        <v>350</v>
      </c>
      <c r="D135" s="1653"/>
      <c r="E135" s="1653"/>
      <c r="F135" s="1658"/>
      <c r="G135" s="1655">
        <v>5</v>
      </c>
      <c r="H135" s="1218">
        <f>G135*30</f>
        <v>150</v>
      </c>
      <c r="I135" s="1432">
        <f>J135+K135+L135</f>
        <v>54</v>
      </c>
      <c r="J135" s="21">
        <v>36</v>
      </c>
      <c r="K135" s="21"/>
      <c r="L135" s="21">
        <v>18</v>
      </c>
      <c r="M135" s="1513">
        <f>H135-I135</f>
        <v>96</v>
      </c>
      <c r="N135" s="1367"/>
      <c r="O135" s="1339"/>
      <c r="P135" s="1343"/>
      <c r="Q135" s="1367"/>
      <c r="R135" s="1339"/>
      <c r="S135" s="1343"/>
      <c r="T135" s="1367"/>
      <c r="U135" s="1339"/>
      <c r="V135" s="1343"/>
      <c r="W135" s="1338"/>
      <c r="X135" s="1339">
        <f>I135/X7</f>
        <v>6</v>
      </c>
      <c r="Y135" s="1343"/>
      <c r="Z135" s="6" t="s">
        <v>350</v>
      </c>
    </row>
    <row r="136" spans="1:25" ht="15.75" customHeight="1" thickBot="1">
      <c r="A136" s="2828" t="s">
        <v>210</v>
      </c>
      <c r="B136" s="2829"/>
      <c r="C136" s="2829"/>
      <c r="D136" s="2829"/>
      <c r="E136" s="2829"/>
      <c r="F136" s="2830"/>
      <c r="G136" s="1659">
        <f>G117+G118+G124+G125+G126+G127+G130+G134+G135+G123</f>
        <v>62.5</v>
      </c>
      <c r="H136" s="1660">
        <f aca="true" t="shared" si="36" ref="H136:M136">H117+H118+H124+H125+H126+H127+H130+H134+H135+H123</f>
        <v>1875</v>
      </c>
      <c r="I136" s="1660">
        <f t="shared" si="36"/>
        <v>749</v>
      </c>
      <c r="J136" s="1660">
        <f t="shared" si="36"/>
        <v>437</v>
      </c>
      <c r="K136" s="1660">
        <f t="shared" si="36"/>
        <v>0</v>
      </c>
      <c r="L136" s="1660">
        <f t="shared" si="36"/>
        <v>312</v>
      </c>
      <c r="M136" s="1660">
        <f t="shared" si="36"/>
        <v>1126</v>
      </c>
      <c r="N136" s="1661">
        <f aca="true" t="shared" si="37" ref="N136:Y136">SUM(N117:N135)</f>
        <v>0</v>
      </c>
      <c r="O136" s="1661">
        <f t="shared" si="37"/>
        <v>0</v>
      </c>
      <c r="P136" s="1661">
        <f t="shared" si="37"/>
        <v>0</v>
      </c>
      <c r="Q136" s="1661">
        <f t="shared" si="37"/>
        <v>6</v>
      </c>
      <c r="R136" s="1661">
        <f t="shared" si="37"/>
        <v>2</v>
      </c>
      <c r="S136" s="1661">
        <f t="shared" si="37"/>
        <v>9</v>
      </c>
      <c r="T136" s="1661">
        <f t="shared" si="37"/>
        <v>5</v>
      </c>
      <c r="U136" s="1661">
        <f t="shared" si="37"/>
        <v>19</v>
      </c>
      <c r="V136" s="1661">
        <f t="shared" si="37"/>
        <v>2</v>
      </c>
      <c r="W136" s="1661">
        <f t="shared" si="37"/>
        <v>11</v>
      </c>
      <c r="X136" s="1661">
        <f>SUM(X117:X135)</f>
        <v>14</v>
      </c>
      <c r="Y136" s="1661">
        <f t="shared" si="37"/>
        <v>0</v>
      </c>
    </row>
    <row r="137" spans="1:25" ht="15.75" customHeight="1" thickBot="1">
      <c r="A137" s="1662"/>
      <c r="B137" s="1544"/>
      <c r="C137" s="1544"/>
      <c r="D137" s="1544"/>
      <c r="E137" s="1544"/>
      <c r="F137" s="1544"/>
      <c r="G137" s="1545"/>
      <c r="H137" s="1545"/>
      <c r="I137" s="1545"/>
      <c r="J137" s="1545"/>
      <c r="K137" s="1545"/>
      <c r="L137" s="1545"/>
      <c r="M137" s="1545"/>
      <c r="N137" s="1545"/>
      <c r="O137" s="1545"/>
      <c r="P137" s="1545"/>
      <c r="Q137" s="1545"/>
      <c r="R137" s="1545"/>
      <c r="S137" s="1545"/>
      <c r="T137" s="1545"/>
      <c r="U137" s="1545"/>
      <c r="V137" s="1545"/>
      <c r="W137" s="1545"/>
      <c r="X137" s="1545"/>
      <c r="Y137" s="1547"/>
    </row>
    <row r="138" spans="1:25" ht="15.75" customHeight="1" thickBot="1">
      <c r="A138" s="2831" t="s">
        <v>217</v>
      </c>
      <c r="B138" s="2832"/>
      <c r="C138" s="2832"/>
      <c r="D138" s="2832"/>
      <c r="E138" s="2832"/>
      <c r="F138" s="2832"/>
      <c r="G138" s="2832"/>
      <c r="H138" s="2832"/>
      <c r="I138" s="2832"/>
      <c r="J138" s="2832"/>
      <c r="K138" s="2832"/>
      <c r="L138" s="2832"/>
      <c r="M138" s="2832"/>
      <c r="N138" s="2832"/>
      <c r="O138" s="2832"/>
      <c r="P138" s="2832"/>
      <c r="Q138" s="2832"/>
      <c r="R138" s="2832"/>
      <c r="S138" s="2832"/>
      <c r="T138" s="2832"/>
      <c r="U138" s="2832"/>
      <c r="V138" s="2832"/>
      <c r="W138" s="2832"/>
      <c r="X138" s="2832"/>
      <c r="Y138" s="2833"/>
    </row>
    <row r="139" spans="1:25" ht="15.75">
      <c r="A139" s="1663" t="s">
        <v>258</v>
      </c>
      <c r="B139" s="2648" t="s">
        <v>216</v>
      </c>
      <c r="C139" s="1650"/>
      <c r="D139" s="1555"/>
      <c r="E139" s="1555"/>
      <c r="F139" s="1651"/>
      <c r="G139" s="1664">
        <f>SUM(G140:G144)</f>
        <v>10</v>
      </c>
      <c r="H139" s="1665">
        <f>SUM(H140:H144)</f>
        <v>300</v>
      </c>
      <c r="I139" s="1666">
        <f>SUM(I140:I144)</f>
        <v>105</v>
      </c>
      <c r="J139" s="1666"/>
      <c r="K139" s="1666"/>
      <c r="L139" s="1666">
        <f>SUM(L140:L144)</f>
        <v>105</v>
      </c>
      <c r="M139" s="1667">
        <f>SUM(M140:M144)</f>
        <v>195</v>
      </c>
      <c r="N139" s="1668"/>
      <c r="O139" s="1669"/>
      <c r="P139" s="1670"/>
      <c r="Q139" s="1671"/>
      <c r="R139" s="1669"/>
      <c r="S139" s="1670"/>
      <c r="T139" s="1671"/>
      <c r="U139" s="1669"/>
      <c r="V139" s="1670"/>
      <c r="W139" s="1671"/>
      <c r="X139" s="1669"/>
      <c r="Y139" s="1670"/>
    </row>
    <row r="140" spans="1:25" ht="15.75">
      <c r="A140" s="601" t="s">
        <v>284</v>
      </c>
      <c r="B140" s="1455" t="s">
        <v>216</v>
      </c>
      <c r="C140" s="492"/>
      <c r="D140" s="1672" t="s">
        <v>348</v>
      </c>
      <c r="E140" s="1673"/>
      <c r="F140" s="1674"/>
      <c r="G140" s="1675">
        <v>2</v>
      </c>
      <c r="H140" s="1442">
        <f aca="true" t="shared" si="38" ref="H140:H147">G140*30</f>
        <v>60</v>
      </c>
      <c r="I140" s="1532">
        <f>J140+K140+L140</f>
        <v>20</v>
      </c>
      <c r="J140" s="1532"/>
      <c r="K140" s="1532"/>
      <c r="L140" s="1532">
        <v>20</v>
      </c>
      <c r="M140" s="1533">
        <f aca="true" t="shared" si="39" ref="M140:M147">H140-I140</f>
        <v>40</v>
      </c>
      <c r="N140" s="1527"/>
      <c r="O140" s="1528"/>
      <c r="P140" s="1531"/>
      <c r="Q140" s="1530"/>
      <c r="R140" s="1528"/>
      <c r="S140" s="1531"/>
      <c r="T140" s="1530"/>
      <c r="U140" s="1528">
        <v>2</v>
      </c>
      <c r="V140" s="1531"/>
      <c r="W140" s="1530"/>
      <c r="X140" s="1528"/>
      <c r="Y140" s="1531"/>
    </row>
    <row r="141" spans="1:25" ht="15.75">
      <c r="A141" s="601" t="s">
        <v>285</v>
      </c>
      <c r="B141" s="1455" t="s">
        <v>216</v>
      </c>
      <c r="C141" s="492"/>
      <c r="D141" s="1672" t="s">
        <v>349</v>
      </c>
      <c r="E141" s="1673"/>
      <c r="F141" s="1674"/>
      <c r="G141" s="1675">
        <v>2</v>
      </c>
      <c r="H141" s="1442">
        <f t="shared" si="38"/>
        <v>60</v>
      </c>
      <c r="I141" s="1532">
        <f>J141+K141+L141</f>
        <v>20</v>
      </c>
      <c r="J141" s="1532"/>
      <c r="K141" s="1532"/>
      <c r="L141" s="1532">
        <v>20</v>
      </c>
      <c r="M141" s="1533">
        <f t="shared" si="39"/>
        <v>40</v>
      </c>
      <c r="N141" s="1527"/>
      <c r="O141" s="1528"/>
      <c r="P141" s="1531"/>
      <c r="Q141" s="1530"/>
      <c r="R141" s="1528"/>
      <c r="S141" s="1531"/>
      <c r="T141" s="1530"/>
      <c r="U141" s="1528"/>
      <c r="V141" s="1531">
        <v>2</v>
      </c>
      <c r="W141" s="1530"/>
      <c r="X141" s="1528"/>
      <c r="Y141" s="1531"/>
    </row>
    <row r="142" spans="1:25" ht="15.75">
      <c r="A142" s="601" t="s">
        <v>286</v>
      </c>
      <c r="B142" s="1455" t="s">
        <v>216</v>
      </c>
      <c r="C142" s="492"/>
      <c r="D142" s="1672">
        <v>7</v>
      </c>
      <c r="E142" s="1676"/>
      <c r="F142" s="1677"/>
      <c r="G142" s="1678">
        <v>4</v>
      </c>
      <c r="H142" s="1442">
        <f t="shared" si="38"/>
        <v>120</v>
      </c>
      <c r="I142" s="1532">
        <v>45</v>
      </c>
      <c r="J142" s="1532"/>
      <c r="K142" s="1532"/>
      <c r="L142" s="1532">
        <v>45</v>
      </c>
      <c r="M142" s="1533">
        <f t="shared" si="39"/>
        <v>75</v>
      </c>
      <c r="N142" s="1527"/>
      <c r="O142" s="1528"/>
      <c r="P142" s="1531"/>
      <c r="Q142" s="1530"/>
      <c r="R142" s="1528"/>
      <c r="S142" s="1531"/>
      <c r="T142" s="1530"/>
      <c r="U142" s="1528"/>
      <c r="V142" s="1531"/>
      <c r="W142" s="1530">
        <f>I142/W7</f>
        <v>3</v>
      </c>
      <c r="X142" s="1528"/>
      <c r="Y142" s="1531"/>
    </row>
    <row r="143" spans="1:25" ht="15.75">
      <c r="A143" s="601" t="s">
        <v>287</v>
      </c>
      <c r="B143" s="1455" t="s">
        <v>216</v>
      </c>
      <c r="C143" s="492" t="s">
        <v>350</v>
      </c>
      <c r="D143" s="1672"/>
      <c r="E143" s="1679"/>
      <c r="F143" s="1674"/>
      <c r="G143" s="1675">
        <v>2</v>
      </c>
      <c r="H143" s="1442">
        <f t="shared" si="38"/>
        <v>60</v>
      </c>
      <c r="I143" s="1532">
        <f>J143+K143+L143</f>
        <v>20</v>
      </c>
      <c r="J143" s="1532"/>
      <c r="K143" s="1532"/>
      <c r="L143" s="1532">
        <v>20</v>
      </c>
      <c r="M143" s="1533">
        <f t="shared" si="39"/>
        <v>40</v>
      </c>
      <c r="N143" s="1527"/>
      <c r="O143" s="1528"/>
      <c r="P143" s="1531"/>
      <c r="Q143" s="1530"/>
      <c r="R143" s="1528"/>
      <c r="S143" s="1531"/>
      <c r="T143" s="1530"/>
      <c r="U143" s="1528"/>
      <c r="V143" s="1531"/>
      <c r="W143" s="1530"/>
      <c r="X143" s="1528">
        <v>2</v>
      </c>
      <c r="Y143" s="1531"/>
    </row>
    <row r="144" spans="1:25" ht="16.5" thickBot="1">
      <c r="A144" s="602"/>
      <c r="B144" s="1504"/>
      <c r="C144" s="1680"/>
      <c r="D144" s="1681"/>
      <c r="E144" s="1681"/>
      <c r="F144" s="1682"/>
      <c r="G144" s="1683"/>
      <c r="H144" s="1652"/>
      <c r="I144" s="1684"/>
      <c r="J144" s="1653"/>
      <c r="K144" s="1653"/>
      <c r="L144" s="1684"/>
      <c r="M144" s="1654"/>
      <c r="N144" s="1594"/>
      <c r="O144" s="1592"/>
      <c r="P144" s="1593"/>
      <c r="Q144" s="1591"/>
      <c r="R144" s="1592"/>
      <c r="S144" s="1593"/>
      <c r="T144" s="1591"/>
      <c r="U144" s="1592"/>
      <c r="V144" s="1593"/>
      <c r="W144" s="1591"/>
      <c r="X144" s="1592"/>
      <c r="Y144" s="1593"/>
    </row>
    <row r="145" spans="1:25" s="698" customFormat="1" ht="15.75">
      <c r="A145" s="1663" t="s">
        <v>259</v>
      </c>
      <c r="B145" s="1214" t="s">
        <v>33</v>
      </c>
      <c r="C145" s="1564" t="s">
        <v>347</v>
      </c>
      <c r="D145" s="1443"/>
      <c r="E145" s="1443"/>
      <c r="F145" s="1685"/>
      <c r="G145" s="1321">
        <v>4.5</v>
      </c>
      <c r="H145" s="1442">
        <f t="shared" si="38"/>
        <v>135</v>
      </c>
      <c r="I145" s="1580">
        <f>L145+J145</f>
        <v>72</v>
      </c>
      <c r="J145" s="1525">
        <v>36</v>
      </c>
      <c r="K145" s="1464"/>
      <c r="L145" s="1464">
        <v>36</v>
      </c>
      <c r="M145" s="1526">
        <f t="shared" si="39"/>
        <v>63</v>
      </c>
      <c r="N145" s="1530"/>
      <c r="O145" s="1528"/>
      <c r="P145" s="1531"/>
      <c r="Q145" s="1530"/>
      <c r="R145" s="1528"/>
      <c r="S145" s="1531">
        <f>I145/S7</f>
        <v>8</v>
      </c>
      <c r="T145" s="1530"/>
      <c r="U145" s="1528"/>
      <c r="V145" s="1531"/>
      <c r="W145" s="1530"/>
      <c r="X145" s="1528"/>
      <c r="Y145" s="1531"/>
    </row>
    <row r="146" spans="1:25" s="698" customFormat="1" ht="15.75">
      <c r="A146" s="1124" t="s">
        <v>264</v>
      </c>
      <c r="B146" s="1316" t="s">
        <v>40</v>
      </c>
      <c r="C146" s="1564">
        <v>3</v>
      </c>
      <c r="D146" s="1443"/>
      <c r="E146" s="1443"/>
      <c r="F146" s="1686"/>
      <c r="G146" s="1321">
        <v>6</v>
      </c>
      <c r="H146" s="1442">
        <f t="shared" si="38"/>
        <v>180</v>
      </c>
      <c r="I146" s="1126">
        <f>J146+K146+L146</f>
        <v>90</v>
      </c>
      <c r="J146" s="1525">
        <v>60</v>
      </c>
      <c r="K146" s="1464"/>
      <c r="L146" s="1464">
        <v>30</v>
      </c>
      <c r="M146" s="1526">
        <f t="shared" si="39"/>
        <v>90</v>
      </c>
      <c r="N146" s="1530"/>
      <c r="O146" s="1528"/>
      <c r="P146" s="1531"/>
      <c r="Q146" s="1687">
        <f>I146/Q7</f>
        <v>6</v>
      </c>
      <c r="R146" s="1528"/>
      <c r="S146" s="1531"/>
      <c r="T146" s="1530"/>
      <c r="U146" s="1528"/>
      <c r="V146" s="1531"/>
      <c r="W146" s="1530"/>
      <c r="X146" s="1528"/>
      <c r="Y146" s="1531"/>
    </row>
    <row r="147" spans="1:25" s="698" customFormat="1" ht="16.5" thickBot="1">
      <c r="A147" s="1688" t="s">
        <v>265</v>
      </c>
      <c r="B147" s="2649" t="s">
        <v>215</v>
      </c>
      <c r="C147" s="1601" t="s">
        <v>348</v>
      </c>
      <c r="D147" s="1599"/>
      <c r="E147" s="1599"/>
      <c r="F147" s="1600"/>
      <c r="G147" s="1607">
        <v>6</v>
      </c>
      <c r="H147" s="1601">
        <f t="shared" si="38"/>
        <v>180</v>
      </c>
      <c r="I147" s="1609">
        <f>J147+K147+L147</f>
        <v>81</v>
      </c>
      <c r="J147" s="1599">
        <v>45</v>
      </c>
      <c r="K147" s="1599"/>
      <c r="L147" s="1599">
        <v>36</v>
      </c>
      <c r="M147" s="1602">
        <f t="shared" si="39"/>
        <v>99</v>
      </c>
      <c r="N147" s="1613"/>
      <c r="O147" s="1614"/>
      <c r="P147" s="1615"/>
      <c r="Q147" s="1613"/>
      <c r="R147" s="1614"/>
      <c r="S147" s="1615"/>
      <c r="T147" s="1613"/>
      <c r="U147" s="1614">
        <f>I147/U7</f>
        <v>9</v>
      </c>
      <c r="V147" s="1689"/>
      <c r="W147" s="1690"/>
      <c r="X147" s="1614"/>
      <c r="Y147" s="1615"/>
    </row>
    <row r="148" spans="1:25" s="698" customFormat="1" ht="15.75">
      <c r="A148" s="1691" t="s">
        <v>266</v>
      </c>
      <c r="B148" s="2651" t="s">
        <v>220</v>
      </c>
      <c r="C148" s="1650"/>
      <c r="D148" s="1555"/>
      <c r="E148" s="1555"/>
      <c r="F148" s="1556"/>
      <c r="G148" s="1350">
        <f>G149+G150+G151</f>
        <v>11</v>
      </c>
      <c r="H148" s="1692">
        <f aca="true" t="shared" si="40" ref="H148:M148">H149+H150+H151</f>
        <v>330</v>
      </c>
      <c r="I148" s="1643">
        <f t="shared" si="40"/>
        <v>149</v>
      </c>
      <c r="J148" s="1643">
        <f t="shared" si="40"/>
        <v>72</v>
      </c>
      <c r="K148" s="1643">
        <f t="shared" si="40"/>
        <v>0</v>
      </c>
      <c r="L148" s="1643">
        <f t="shared" si="40"/>
        <v>77</v>
      </c>
      <c r="M148" s="1693">
        <f t="shared" si="40"/>
        <v>181</v>
      </c>
      <c r="N148" s="1671"/>
      <c r="O148" s="1669"/>
      <c r="P148" s="1670"/>
      <c r="Q148" s="1671"/>
      <c r="R148" s="1669"/>
      <c r="S148" s="1670"/>
      <c r="T148" s="1671"/>
      <c r="U148" s="1669"/>
      <c r="V148" s="1670"/>
      <c r="W148" s="1671"/>
      <c r="X148" s="1669"/>
      <c r="Y148" s="1670"/>
    </row>
    <row r="149" spans="1:25" s="698" customFormat="1" ht="15.75">
      <c r="A149" s="1124" t="s">
        <v>289</v>
      </c>
      <c r="B149" s="2652" t="s">
        <v>220</v>
      </c>
      <c r="C149" s="1442"/>
      <c r="D149" s="1532">
        <v>5</v>
      </c>
      <c r="E149" s="1532"/>
      <c r="F149" s="1535"/>
      <c r="G149" s="1566">
        <v>5.5</v>
      </c>
      <c r="H149" s="1442">
        <f aca="true" t="shared" si="41" ref="H149:H157">G149*30</f>
        <v>165</v>
      </c>
      <c r="I149" s="1126">
        <f>J149+K149+L149</f>
        <v>75</v>
      </c>
      <c r="J149" s="1532">
        <v>45</v>
      </c>
      <c r="K149" s="1532"/>
      <c r="L149" s="1532">
        <v>30</v>
      </c>
      <c r="M149" s="1526">
        <f aca="true" t="shared" si="42" ref="M149:M157">H149-I149</f>
        <v>90</v>
      </c>
      <c r="N149" s="1530"/>
      <c r="O149" s="1528"/>
      <c r="P149" s="1531"/>
      <c r="Q149" s="1530"/>
      <c r="R149" s="1528"/>
      <c r="S149" s="1531"/>
      <c r="T149" s="1530">
        <f>I149/T7</f>
        <v>5</v>
      </c>
      <c r="U149" s="1528"/>
      <c r="V149" s="1531"/>
      <c r="W149" s="1530"/>
      <c r="X149" s="1528"/>
      <c r="Y149" s="1531"/>
    </row>
    <row r="150" spans="1:25" s="698" customFormat="1" ht="15.75">
      <c r="A150" s="1124" t="s">
        <v>290</v>
      </c>
      <c r="B150" s="2652" t="s">
        <v>220</v>
      </c>
      <c r="C150" s="1442" t="s">
        <v>348</v>
      </c>
      <c r="D150" s="1532"/>
      <c r="E150" s="1532"/>
      <c r="F150" s="1535"/>
      <c r="G150" s="1566">
        <v>4</v>
      </c>
      <c r="H150" s="1442">
        <f t="shared" si="41"/>
        <v>120</v>
      </c>
      <c r="I150" s="1126">
        <f>J150+K150+L150</f>
        <v>54</v>
      </c>
      <c r="J150" s="1532">
        <v>27</v>
      </c>
      <c r="K150" s="1532"/>
      <c r="L150" s="1532">
        <v>27</v>
      </c>
      <c r="M150" s="1526">
        <f t="shared" si="42"/>
        <v>66</v>
      </c>
      <c r="N150" s="1530"/>
      <c r="O150" s="1528"/>
      <c r="P150" s="1531"/>
      <c r="Q150" s="1530"/>
      <c r="R150" s="1528"/>
      <c r="S150" s="1531"/>
      <c r="T150" s="1530"/>
      <c r="U150" s="1528">
        <f>I150/U7</f>
        <v>6</v>
      </c>
      <c r="V150" s="1531"/>
      <c r="W150" s="1446"/>
      <c r="X150" s="1448"/>
      <c r="Y150" s="1444"/>
    </row>
    <row r="151" spans="1:25" s="698" customFormat="1" ht="32.25" thickBot="1">
      <c r="A151" s="1694" t="s">
        <v>291</v>
      </c>
      <c r="B151" s="2653" t="s">
        <v>230</v>
      </c>
      <c r="C151" s="1652"/>
      <c r="D151" s="1653"/>
      <c r="E151" s="1653"/>
      <c r="F151" s="1658" t="s">
        <v>349</v>
      </c>
      <c r="G151" s="1334">
        <v>1.5</v>
      </c>
      <c r="H151" s="1652">
        <f t="shared" si="41"/>
        <v>45</v>
      </c>
      <c r="I151" s="1695">
        <f>J151+K151+L151</f>
        <v>20</v>
      </c>
      <c r="J151" s="1653"/>
      <c r="K151" s="1653"/>
      <c r="L151" s="1653">
        <v>20</v>
      </c>
      <c r="M151" s="1696">
        <f t="shared" si="42"/>
        <v>25</v>
      </c>
      <c r="N151" s="1591"/>
      <c r="O151" s="1592"/>
      <c r="P151" s="1593"/>
      <c r="Q151" s="1591"/>
      <c r="R151" s="1592"/>
      <c r="S151" s="1593"/>
      <c r="T151" s="1591"/>
      <c r="U151" s="1592"/>
      <c r="V151" s="1593">
        <v>2</v>
      </c>
      <c r="W151" s="1697"/>
      <c r="X151" s="1698"/>
      <c r="Y151" s="1699"/>
    </row>
    <row r="152" spans="1:25" ht="15.75">
      <c r="A152" s="1700" t="s">
        <v>267</v>
      </c>
      <c r="B152" s="2654" t="s">
        <v>211</v>
      </c>
      <c r="C152" s="1601" t="s">
        <v>350</v>
      </c>
      <c r="D152" s="1599"/>
      <c r="E152" s="1599"/>
      <c r="F152" s="1600"/>
      <c r="G152" s="1607">
        <v>5</v>
      </c>
      <c r="H152" s="1601">
        <f t="shared" si="41"/>
        <v>150</v>
      </c>
      <c r="I152" s="1609">
        <f>J152+K152+L152</f>
        <v>54</v>
      </c>
      <c r="J152" s="1599">
        <v>36</v>
      </c>
      <c r="K152" s="1599"/>
      <c r="L152" s="1599">
        <v>18</v>
      </c>
      <c r="M152" s="1701">
        <f t="shared" si="42"/>
        <v>96</v>
      </c>
      <c r="N152" s="1613"/>
      <c r="O152" s="1614"/>
      <c r="P152" s="1615"/>
      <c r="Q152" s="1613"/>
      <c r="R152" s="1614"/>
      <c r="S152" s="1615"/>
      <c r="T152" s="1613"/>
      <c r="U152" s="1614"/>
      <c r="V152" s="1615"/>
      <c r="W152" s="1613"/>
      <c r="X152" s="1614">
        <f>I152/X7</f>
        <v>6</v>
      </c>
      <c r="Y152" s="1615"/>
    </row>
    <row r="153" spans="1:25" ht="15.75">
      <c r="A153" s="1124" t="s">
        <v>268</v>
      </c>
      <c r="B153" s="2652" t="s">
        <v>214</v>
      </c>
      <c r="C153" s="1442" t="s">
        <v>349</v>
      </c>
      <c r="D153" s="1443"/>
      <c r="E153" s="1443"/>
      <c r="F153" s="1450"/>
      <c r="G153" s="1702">
        <v>3</v>
      </c>
      <c r="H153" s="1125">
        <f t="shared" si="41"/>
        <v>90</v>
      </c>
      <c r="I153" s="1532">
        <f>J153+L153</f>
        <v>36</v>
      </c>
      <c r="J153" s="1532">
        <v>27</v>
      </c>
      <c r="K153" s="1532"/>
      <c r="L153" s="1532">
        <v>9</v>
      </c>
      <c r="M153" s="1533">
        <f t="shared" si="42"/>
        <v>54</v>
      </c>
      <c r="N153" s="1442"/>
      <c r="O153" s="1532"/>
      <c r="P153" s="1533"/>
      <c r="Q153" s="1536"/>
      <c r="R153" s="1532"/>
      <c r="S153" s="1533"/>
      <c r="T153" s="1442"/>
      <c r="U153" s="1532"/>
      <c r="V153" s="1444"/>
      <c r="W153" s="1530"/>
      <c r="X153" s="1528">
        <f>I153/X7</f>
        <v>4</v>
      </c>
      <c r="Y153" s="1531"/>
    </row>
    <row r="154" spans="1:25" ht="15.75">
      <c r="A154" s="1124" t="s">
        <v>271</v>
      </c>
      <c r="B154" s="2652" t="s">
        <v>213</v>
      </c>
      <c r="C154" s="1442" t="s">
        <v>350</v>
      </c>
      <c r="D154" s="1532"/>
      <c r="E154" s="1532"/>
      <c r="F154" s="1535"/>
      <c r="G154" s="1321">
        <v>5</v>
      </c>
      <c r="H154" s="1442">
        <f t="shared" si="41"/>
        <v>150</v>
      </c>
      <c r="I154" s="1126">
        <f>J154+K154+L154</f>
        <v>54</v>
      </c>
      <c r="J154" s="1532">
        <v>36</v>
      </c>
      <c r="K154" s="1532"/>
      <c r="L154" s="1532">
        <v>18</v>
      </c>
      <c r="M154" s="1526">
        <f t="shared" si="42"/>
        <v>96</v>
      </c>
      <c r="N154" s="1530"/>
      <c r="O154" s="1528"/>
      <c r="P154" s="1531"/>
      <c r="Q154" s="1530"/>
      <c r="R154" s="1528"/>
      <c r="S154" s="1531"/>
      <c r="T154" s="1530"/>
      <c r="U154" s="1528"/>
      <c r="V154" s="1531"/>
      <c r="W154" s="1530"/>
      <c r="X154" s="1528">
        <f>I154/X7</f>
        <v>6</v>
      </c>
      <c r="Y154" s="1531"/>
    </row>
    <row r="155" spans="1:25" s="698" customFormat="1" ht="15.75">
      <c r="A155" s="1124" t="s">
        <v>272</v>
      </c>
      <c r="B155" s="2654" t="s">
        <v>219</v>
      </c>
      <c r="C155" s="1703"/>
      <c r="D155" s="1126" t="s">
        <v>346</v>
      </c>
      <c r="E155" s="1704"/>
      <c r="F155" s="1444"/>
      <c r="G155" s="1702">
        <v>2.5</v>
      </c>
      <c r="H155" s="1446">
        <f t="shared" si="41"/>
        <v>75</v>
      </c>
      <c r="I155" s="1447">
        <f>J155+K155+L155</f>
        <v>45</v>
      </c>
      <c r="J155" s="1448">
        <v>30</v>
      </c>
      <c r="K155" s="1448"/>
      <c r="L155" s="1448">
        <v>15</v>
      </c>
      <c r="M155" s="1581">
        <f t="shared" si="42"/>
        <v>30</v>
      </c>
      <c r="N155" s="1446"/>
      <c r="O155" s="1448"/>
      <c r="P155" s="1444"/>
      <c r="Q155" s="1446"/>
      <c r="R155" s="1448">
        <f>I155/R7</f>
        <v>5</v>
      </c>
      <c r="S155" s="1444"/>
      <c r="T155" s="1446"/>
      <c r="U155" s="1448"/>
      <c r="V155" s="1444"/>
      <c r="W155" s="1449"/>
      <c r="X155" s="1614"/>
      <c r="Y155" s="1615"/>
    </row>
    <row r="156" spans="1:25" ht="15.75">
      <c r="A156" s="1124" t="s">
        <v>273</v>
      </c>
      <c r="B156" s="2652" t="s">
        <v>212</v>
      </c>
      <c r="C156" s="1442">
        <v>7</v>
      </c>
      <c r="D156" s="1532"/>
      <c r="E156" s="1532"/>
      <c r="F156" s="1535"/>
      <c r="G156" s="1321">
        <v>5</v>
      </c>
      <c r="H156" s="1442">
        <f t="shared" si="41"/>
        <v>150</v>
      </c>
      <c r="I156" s="1126">
        <f>J156+K156+L156</f>
        <v>45</v>
      </c>
      <c r="J156" s="1532">
        <v>30</v>
      </c>
      <c r="K156" s="1532"/>
      <c r="L156" s="1532">
        <v>15</v>
      </c>
      <c r="M156" s="1526">
        <f t="shared" si="42"/>
        <v>105</v>
      </c>
      <c r="N156" s="1530"/>
      <c r="O156" s="1528"/>
      <c r="P156" s="1531"/>
      <c r="Q156" s="1530"/>
      <c r="R156" s="1528"/>
      <c r="S156" s="1531"/>
      <c r="T156" s="1530"/>
      <c r="U156" s="1528"/>
      <c r="V156" s="1531"/>
      <c r="W156" s="1530">
        <f>I156/W7</f>
        <v>3</v>
      </c>
      <c r="X156" s="1528"/>
      <c r="Y156" s="1531"/>
    </row>
    <row r="157" spans="1:25" ht="16.5" thickBot="1">
      <c r="A157" s="1688" t="s">
        <v>274</v>
      </c>
      <c r="B157" s="2655" t="s">
        <v>223</v>
      </c>
      <c r="C157" s="1705">
        <v>7</v>
      </c>
      <c r="D157" s="1706"/>
      <c r="E157" s="1706"/>
      <c r="F157" s="1707"/>
      <c r="G157" s="1708">
        <v>4.5</v>
      </c>
      <c r="H157" s="1705">
        <f t="shared" si="41"/>
        <v>135</v>
      </c>
      <c r="I157" s="1709">
        <f>J157+K157+L157</f>
        <v>75</v>
      </c>
      <c r="J157" s="1706">
        <v>45</v>
      </c>
      <c r="K157" s="1706"/>
      <c r="L157" s="1706">
        <v>30</v>
      </c>
      <c r="M157" s="1710">
        <f t="shared" si="42"/>
        <v>60</v>
      </c>
      <c r="N157" s="1711"/>
      <c r="O157" s="1712"/>
      <c r="P157" s="1713"/>
      <c r="Q157" s="1711"/>
      <c r="R157" s="1712"/>
      <c r="S157" s="1713"/>
      <c r="T157" s="1711"/>
      <c r="U157" s="1712"/>
      <c r="V157" s="483"/>
      <c r="W157" s="1714">
        <f>I157/W7</f>
        <v>5</v>
      </c>
      <c r="X157" s="1715"/>
      <c r="Y157" s="1716"/>
    </row>
    <row r="158" spans="1:25" ht="15.75" customHeight="1" thickBot="1">
      <c r="A158" s="2921" t="s">
        <v>218</v>
      </c>
      <c r="B158" s="2829"/>
      <c r="C158" s="2829"/>
      <c r="D158" s="2829"/>
      <c r="E158" s="2829"/>
      <c r="F158" s="2830"/>
      <c r="G158" s="1659">
        <f>G152+G146+G148+G155+G145+G156+G154+G153+G147+G157+G139</f>
        <v>62.5</v>
      </c>
      <c r="H158" s="1660">
        <f aca="true" t="shared" si="43" ref="H158:M158">H152+H146+H148+H155+H145+H156+H154+H153+H147+H157+H139</f>
        <v>1875</v>
      </c>
      <c r="I158" s="1660">
        <f t="shared" si="43"/>
        <v>806</v>
      </c>
      <c r="J158" s="1660">
        <f t="shared" si="43"/>
        <v>417</v>
      </c>
      <c r="K158" s="1660">
        <f t="shared" si="43"/>
        <v>0</v>
      </c>
      <c r="L158" s="1660">
        <f t="shared" si="43"/>
        <v>389</v>
      </c>
      <c r="M158" s="1660">
        <f t="shared" si="43"/>
        <v>1069</v>
      </c>
      <c r="N158" s="1661">
        <f>SUM(N139:N157)</f>
        <v>0</v>
      </c>
      <c r="O158" s="1661">
        <f aca="true" t="shared" si="44" ref="O158:Y158">SUM(O139:O157)</f>
        <v>0</v>
      </c>
      <c r="P158" s="1661">
        <f t="shared" si="44"/>
        <v>0</v>
      </c>
      <c r="Q158" s="1661">
        <f t="shared" si="44"/>
        <v>6</v>
      </c>
      <c r="R158" s="1661">
        <f t="shared" si="44"/>
        <v>5</v>
      </c>
      <c r="S158" s="1661">
        <f t="shared" si="44"/>
        <v>8</v>
      </c>
      <c r="T158" s="1661">
        <f t="shared" si="44"/>
        <v>5</v>
      </c>
      <c r="U158" s="1661">
        <f t="shared" si="44"/>
        <v>17</v>
      </c>
      <c r="V158" s="1661">
        <f t="shared" si="44"/>
        <v>4</v>
      </c>
      <c r="W158" s="1661">
        <f t="shared" si="44"/>
        <v>11</v>
      </c>
      <c r="X158" s="1661">
        <f t="shared" si="44"/>
        <v>18</v>
      </c>
      <c r="Y158" s="1661">
        <f t="shared" si="44"/>
        <v>0</v>
      </c>
    </row>
    <row r="159" spans="1:25" ht="16.5" thickBot="1">
      <c r="A159" s="1717"/>
      <c r="B159" s="1718"/>
      <c r="C159" s="1718"/>
      <c r="D159" s="1718"/>
      <c r="E159" s="1718"/>
      <c r="F159" s="1718"/>
      <c r="G159" s="1270"/>
      <c r="H159" s="1270"/>
      <c r="I159" s="1270"/>
      <c r="J159" s="1270"/>
      <c r="K159" s="1270"/>
      <c r="L159" s="1270"/>
      <c r="M159" s="1270"/>
      <c r="N159" s="1271"/>
      <c r="O159" s="1271"/>
      <c r="P159" s="1271"/>
      <c r="Q159" s="1271"/>
      <c r="R159" s="1271"/>
      <c r="S159" s="1271"/>
      <c r="T159" s="1271"/>
      <c r="U159" s="1271"/>
      <c r="V159" s="1271"/>
      <c r="W159" s="1271"/>
      <c r="X159" s="1271"/>
      <c r="Y159" s="1275"/>
    </row>
    <row r="160" spans="1:25" ht="19.5" thickBot="1">
      <c r="A160" s="2951" t="s">
        <v>163</v>
      </c>
      <c r="B160" s="2952"/>
      <c r="C160" s="2952"/>
      <c r="D160" s="2952"/>
      <c r="E160" s="2952"/>
      <c r="F160" s="2952"/>
      <c r="G160" s="2952"/>
      <c r="H160" s="2952"/>
      <c r="I160" s="2952"/>
      <c r="J160" s="2952"/>
      <c r="K160" s="2952"/>
      <c r="L160" s="2952"/>
      <c r="M160" s="2952"/>
      <c r="N160" s="2952"/>
      <c r="O160" s="2952"/>
      <c r="P160" s="2952"/>
      <c r="Q160" s="2952"/>
      <c r="R160" s="2952"/>
      <c r="S160" s="2952"/>
      <c r="T160" s="2952"/>
      <c r="U160" s="2952"/>
      <c r="V160" s="2952"/>
      <c r="W160" s="2952"/>
      <c r="X160" s="2952"/>
      <c r="Y160" s="2953"/>
    </row>
    <row r="161" spans="1:26" ht="15.75">
      <c r="A161" s="1147" t="s">
        <v>165</v>
      </c>
      <c r="B161" s="1719" t="s">
        <v>57</v>
      </c>
      <c r="C161" s="1245"/>
      <c r="D161" s="1204" t="s">
        <v>362</v>
      </c>
      <c r="E161" s="1204"/>
      <c r="F161" s="1720"/>
      <c r="G161" s="1239">
        <v>3</v>
      </c>
      <c r="H161" s="1721">
        <f>G161*30</f>
        <v>90</v>
      </c>
      <c r="I161" s="1722">
        <v>60</v>
      </c>
      <c r="J161" s="1723"/>
      <c r="K161" s="1723"/>
      <c r="L161" s="1722">
        <v>60</v>
      </c>
      <c r="M161" s="1724">
        <f>H161-I161</f>
        <v>30</v>
      </c>
      <c r="N161" s="1725"/>
      <c r="O161" s="1726"/>
      <c r="P161" s="1727"/>
      <c r="Q161" s="1725"/>
      <c r="R161" s="1726"/>
      <c r="S161" s="1728"/>
      <c r="T161" s="1729"/>
      <c r="U161" s="1726"/>
      <c r="V161" s="1726"/>
      <c r="W161" s="1726"/>
      <c r="X161" s="1726"/>
      <c r="Y161" s="1728"/>
      <c r="Z161" s="6" t="s">
        <v>347</v>
      </c>
    </row>
    <row r="162" spans="1:26" ht="31.5">
      <c r="A162" s="1118" t="s">
        <v>166</v>
      </c>
      <c r="B162" s="1730" t="s">
        <v>79</v>
      </c>
      <c r="C162" s="18"/>
      <c r="D162" s="13" t="s">
        <v>349</v>
      </c>
      <c r="E162" s="13"/>
      <c r="F162" s="1731"/>
      <c r="G162" s="1732">
        <v>3</v>
      </c>
      <c r="H162" s="1733">
        <f>G162*30</f>
        <v>90</v>
      </c>
      <c r="I162" s="1243">
        <v>60</v>
      </c>
      <c r="J162" s="1243"/>
      <c r="K162" s="1243"/>
      <c r="L162" s="1243">
        <v>60</v>
      </c>
      <c r="M162" s="1734">
        <f>H162-I162</f>
        <v>30</v>
      </c>
      <c r="N162" s="1549"/>
      <c r="O162" s="1550"/>
      <c r="P162" s="1735"/>
      <c r="Q162" s="1549"/>
      <c r="R162" s="1550"/>
      <c r="S162" s="1551"/>
      <c r="T162" s="1736"/>
      <c r="U162" s="1550"/>
      <c r="V162" s="1550"/>
      <c r="W162" s="1550"/>
      <c r="X162" s="1550"/>
      <c r="Y162" s="1551"/>
      <c r="Z162" s="6" t="s">
        <v>349</v>
      </c>
    </row>
    <row r="163" spans="1:26" ht="15.75">
      <c r="A163" s="1118" t="s">
        <v>167</v>
      </c>
      <c r="B163" s="1737" t="s">
        <v>63</v>
      </c>
      <c r="C163" s="18"/>
      <c r="D163" s="13" t="s">
        <v>351</v>
      </c>
      <c r="E163" s="13"/>
      <c r="F163" s="1731"/>
      <c r="G163" s="1732">
        <v>6</v>
      </c>
      <c r="H163" s="1733">
        <f>G163*30</f>
        <v>180</v>
      </c>
      <c r="I163" s="13">
        <v>120</v>
      </c>
      <c r="J163" s="13"/>
      <c r="K163" s="13"/>
      <c r="L163" s="13">
        <v>120</v>
      </c>
      <c r="M163" s="17">
        <v>60</v>
      </c>
      <c r="N163" s="1119"/>
      <c r="O163" s="1120"/>
      <c r="P163" s="1738"/>
      <c r="Q163" s="1119"/>
      <c r="R163" s="1120"/>
      <c r="S163" s="1121"/>
      <c r="T163" s="1739"/>
      <c r="U163" s="1120"/>
      <c r="V163" s="1120"/>
      <c r="W163" s="1120"/>
      <c r="X163" s="1120"/>
      <c r="Y163" s="1121"/>
      <c r="Z163" s="6" t="s">
        <v>351</v>
      </c>
    </row>
    <row r="164" spans="1:25" ht="16.5" thickBot="1">
      <c r="A164" s="1428" t="s">
        <v>168</v>
      </c>
      <c r="B164" s="1740" t="s">
        <v>20</v>
      </c>
      <c r="C164" s="20"/>
      <c r="D164" s="21"/>
      <c r="E164" s="21"/>
      <c r="F164" s="1741"/>
      <c r="G164" s="1742">
        <v>6.5</v>
      </c>
      <c r="H164" s="1743">
        <f>G164*30</f>
        <v>195</v>
      </c>
      <c r="I164" s="1744"/>
      <c r="J164" s="1744"/>
      <c r="K164" s="1744"/>
      <c r="L164" s="1744"/>
      <c r="M164" s="1745"/>
      <c r="N164" s="1746"/>
      <c r="O164" s="1744"/>
      <c r="P164" s="1747"/>
      <c r="Q164" s="1746"/>
      <c r="R164" s="1744"/>
      <c r="S164" s="1745"/>
      <c r="T164" s="1748"/>
      <c r="U164" s="1744"/>
      <c r="V164" s="1744"/>
      <c r="W164" s="1744"/>
      <c r="X164" s="1744"/>
      <c r="Y164" s="1745"/>
    </row>
    <row r="165" spans="1:25" ht="16.5" thickBot="1">
      <c r="A165" s="2943" t="s">
        <v>164</v>
      </c>
      <c r="B165" s="2944"/>
      <c r="C165" s="2944"/>
      <c r="D165" s="2944"/>
      <c r="E165" s="2944"/>
      <c r="F165" s="2945"/>
      <c r="G165" s="1750">
        <f>G162+G161+G163+G164</f>
        <v>18.5</v>
      </c>
      <c r="H165" s="1751">
        <f>H162+H161+H163+H164</f>
        <v>555</v>
      </c>
      <c r="I165" s="1751">
        <f>SUM(I161:I164)</f>
        <v>240</v>
      </c>
      <c r="J165" s="1751">
        <f aca="true" t="shared" si="45" ref="J165:Y165">SUM(J162:J164)</f>
        <v>0</v>
      </c>
      <c r="K165" s="1751">
        <f t="shared" si="45"/>
        <v>0</v>
      </c>
      <c r="L165" s="1751">
        <f>SUM(L161:L164)</f>
        <v>240</v>
      </c>
      <c r="M165" s="1752">
        <f>SUM(M161:M164)</f>
        <v>120</v>
      </c>
      <c r="N165" s="1753">
        <f t="shared" si="45"/>
        <v>0</v>
      </c>
      <c r="O165" s="1753">
        <f t="shared" si="45"/>
        <v>0</v>
      </c>
      <c r="P165" s="1753">
        <f t="shared" si="45"/>
        <v>0</v>
      </c>
      <c r="Q165" s="1753">
        <f t="shared" si="45"/>
        <v>0</v>
      </c>
      <c r="R165" s="1753">
        <f t="shared" si="45"/>
        <v>0</v>
      </c>
      <c r="S165" s="1753">
        <f t="shared" si="45"/>
        <v>0</v>
      </c>
      <c r="T165" s="1753">
        <f t="shared" si="45"/>
        <v>0</v>
      </c>
      <c r="U165" s="1753">
        <f t="shared" si="45"/>
        <v>0</v>
      </c>
      <c r="V165" s="1753">
        <f t="shared" si="45"/>
        <v>0</v>
      </c>
      <c r="W165" s="1753">
        <f t="shared" si="45"/>
        <v>0</v>
      </c>
      <c r="X165" s="1753">
        <f t="shared" si="45"/>
        <v>0</v>
      </c>
      <c r="Y165" s="1754">
        <f t="shared" si="45"/>
        <v>0</v>
      </c>
    </row>
    <row r="166" spans="1:25" ht="16.5" customHeight="1" thickBot="1">
      <c r="A166" s="2948" t="s">
        <v>23</v>
      </c>
      <c r="B166" s="2949"/>
      <c r="C166" s="2949"/>
      <c r="D166" s="2949"/>
      <c r="E166" s="2949"/>
      <c r="F166" s="2949"/>
      <c r="G166" s="2949"/>
      <c r="H166" s="2949"/>
      <c r="I166" s="2949"/>
      <c r="J166" s="2949"/>
      <c r="K166" s="2949"/>
      <c r="L166" s="2949"/>
      <c r="M166" s="2949"/>
      <c r="N166" s="2949"/>
      <c r="O166" s="2949"/>
      <c r="P166" s="2949"/>
      <c r="Q166" s="2949"/>
      <c r="R166" s="2949"/>
      <c r="S166" s="2949"/>
      <c r="T166" s="2949"/>
      <c r="U166" s="2949"/>
      <c r="V166" s="2949"/>
      <c r="W166" s="2949"/>
      <c r="X166" s="2949"/>
      <c r="Y166" s="2950"/>
    </row>
    <row r="167" spans="1:25" ht="16.5" thickBot="1">
      <c r="A167" s="1147" t="s">
        <v>169</v>
      </c>
      <c r="B167" s="1755" t="s">
        <v>80</v>
      </c>
      <c r="C167" s="1756"/>
      <c r="D167" s="1757" t="s">
        <v>351</v>
      </c>
      <c r="E167" s="1757"/>
      <c r="F167" s="1758"/>
      <c r="G167" s="1759">
        <v>1.5</v>
      </c>
      <c r="H167" s="1756">
        <f>G167*30</f>
        <v>45</v>
      </c>
      <c r="I167" s="1760"/>
      <c r="J167" s="1760"/>
      <c r="K167" s="1760"/>
      <c r="L167" s="1760"/>
      <c r="M167" s="1761"/>
      <c r="N167" s="1762"/>
      <c r="O167" s="1760"/>
      <c r="P167" s="1761"/>
      <c r="Q167" s="1762"/>
      <c r="R167" s="1760"/>
      <c r="S167" s="1761"/>
      <c r="T167" s="1762"/>
      <c r="U167" s="1760"/>
      <c r="V167" s="1761"/>
      <c r="W167" s="1762"/>
      <c r="X167" s="1760"/>
      <c r="Y167" s="1761"/>
    </row>
    <row r="168" spans="1:25" ht="16.5" thickBot="1">
      <c r="A168" s="2940" t="s">
        <v>170</v>
      </c>
      <c r="B168" s="2941"/>
      <c r="C168" s="2941"/>
      <c r="D168" s="2941"/>
      <c r="E168" s="2941"/>
      <c r="F168" s="2941"/>
      <c r="G168" s="1763">
        <f>G167</f>
        <v>1.5</v>
      </c>
      <c r="H168" s="1764">
        <f aca="true" t="shared" si="46" ref="H168:Y168">H167</f>
        <v>45</v>
      </c>
      <c r="I168" s="1764">
        <f t="shared" si="46"/>
        <v>0</v>
      </c>
      <c r="J168" s="1764">
        <f t="shared" si="46"/>
        <v>0</v>
      </c>
      <c r="K168" s="1764">
        <f t="shared" si="46"/>
        <v>0</v>
      </c>
      <c r="L168" s="1764">
        <f t="shared" si="46"/>
        <v>0</v>
      </c>
      <c r="M168" s="1764">
        <f t="shared" si="46"/>
        <v>0</v>
      </c>
      <c r="N168" s="1269">
        <f t="shared" si="46"/>
        <v>0</v>
      </c>
      <c r="O168" s="1269">
        <f t="shared" si="46"/>
        <v>0</v>
      </c>
      <c r="P168" s="1269">
        <f t="shared" si="46"/>
        <v>0</v>
      </c>
      <c r="Q168" s="1269">
        <f t="shared" si="46"/>
        <v>0</v>
      </c>
      <c r="R168" s="1269">
        <f t="shared" si="46"/>
        <v>0</v>
      </c>
      <c r="S168" s="1269">
        <f t="shared" si="46"/>
        <v>0</v>
      </c>
      <c r="T168" s="1269">
        <f t="shared" si="46"/>
        <v>0</v>
      </c>
      <c r="U168" s="1269">
        <f t="shared" si="46"/>
        <v>0</v>
      </c>
      <c r="V168" s="1269">
        <f t="shared" si="46"/>
        <v>0</v>
      </c>
      <c r="W168" s="1269">
        <f t="shared" si="46"/>
        <v>0</v>
      </c>
      <c r="X168" s="1269">
        <f t="shared" si="46"/>
        <v>0</v>
      </c>
      <c r="Y168" s="1765">
        <f t="shared" si="46"/>
        <v>0</v>
      </c>
    </row>
    <row r="169" spans="1:25" ht="16.5" thickBot="1">
      <c r="A169" s="1749"/>
      <c r="B169" s="1749"/>
      <c r="C169" s="1749"/>
      <c r="D169" s="1749"/>
      <c r="E169" s="1749"/>
      <c r="F169" s="1749"/>
      <c r="G169" s="1270"/>
      <c r="H169" s="1271"/>
      <c r="I169" s="1766"/>
      <c r="J169" s="1271"/>
      <c r="K169" s="1271"/>
      <c r="L169" s="1271"/>
      <c r="M169" s="1271"/>
      <c r="N169" s="1767"/>
      <c r="O169" s="1767"/>
      <c r="P169" s="1767"/>
      <c r="Q169" s="1767"/>
      <c r="R169" s="1767"/>
      <c r="S169" s="1767"/>
      <c r="T169" s="1767"/>
      <c r="U169" s="1767"/>
      <c r="V169" s="1767"/>
      <c r="W169" s="1767"/>
      <c r="X169" s="1767"/>
      <c r="Y169" s="1767"/>
    </row>
    <row r="170" spans="1:25" ht="16.5" thickBot="1">
      <c r="A170" s="2942" t="s">
        <v>341</v>
      </c>
      <c r="B170" s="2942"/>
      <c r="C170" s="2942"/>
      <c r="D170" s="2942"/>
      <c r="E170" s="2942"/>
      <c r="F170" s="2942"/>
      <c r="G170" s="1768">
        <f aca="true" t="shared" si="47" ref="G170:M170">G84+G136+G165+G168+G94</f>
        <v>240</v>
      </c>
      <c r="H170" s="1768">
        <f t="shared" si="47"/>
        <v>7200</v>
      </c>
      <c r="I170" s="1768">
        <f t="shared" si="47"/>
        <v>3169</v>
      </c>
      <c r="J170" s="1768">
        <f t="shared" si="47"/>
        <v>1484</v>
      </c>
      <c r="K170" s="1768">
        <f t="shared" si="47"/>
        <v>87</v>
      </c>
      <c r="L170" s="1768">
        <f t="shared" si="47"/>
        <v>1598</v>
      </c>
      <c r="M170" s="1768">
        <f t="shared" si="47"/>
        <v>3791</v>
      </c>
      <c r="N170" s="1769">
        <f>N84+N136+N165+N168</f>
        <v>27</v>
      </c>
      <c r="O170" s="1769">
        <f aca="true" t="shared" si="48" ref="O170:Y170">O84+O136+O165+O168</f>
        <v>26</v>
      </c>
      <c r="P170" s="1769">
        <f t="shared" si="48"/>
        <v>25</v>
      </c>
      <c r="Q170" s="1769">
        <f aca="true" t="shared" si="49" ref="Q170:V170">Q84+Q136+Q165+Q168+Q94</f>
        <v>26</v>
      </c>
      <c r="R170" s="1769">
        <f t="shared" si="49"/>
        <v>24</v>
      </c>
      <c r="S170" s="1769">
        <f t="shared" si="49"/>
        <v>26.333333333333336</v>
      </c>
      <c r="T170" s="1769">
        <f t="shared" si="49"/>
        <v>21</v>
      </c>
      <c r="U170" s="1769">
        <f t="shared" si="49"/>
        <v>24.333333333333332</v>
      </c>
      <c r="V170" s="1769">
        <f t="shared" si="49"/>
        <v>23.333333333333332</v>
      </c>
      <c r="W170" s="1769">
        <f t="shared" si="48"/>
        <v>17</v>
      </c>
      <c r="X170" s="1769">
        <f t="shared" si="48"/>
        <v>16</v>
      </c>
      <c r="Y170" s="1769">
        <f t="shared" si="48"/>
        <v>12</v>
      </c>
    </row>
    <row r="171" spans="1:25" ht="15.75">
      <c r="A171" s="2946" t="s">
        <v>90</v>
      </c>
      <c r="B171" s="2947"/>
      <c r="C171" s="2947"/>
      <c r="D171" s="2947"/>
      <c r="E171" s="2947"/>
      <c r="F171" s="2947"/>
      <c r="G171" s="2947"/>
      <c r="H171" s="2947"/>
      <c r="I171" s="2947"/>
      <c r="J171" s="2947"/>
      <c r="K171" s="2947"/>
      <c r="L171" s="2947"/>
      <c r="M171" s="2947"/>
      <c r="N171" s="597">
        <f>N168+N165+N136+N84</f>
        <v>27</v>
      </c>
      <c r="O171" s="597">
        <f>O168+O165+O136+O84</f>
        <v>26</v>
      </c>
      <c r="P171" s="597">
        <f>P168+P165+P136+P84</f>
        <v>25</v>
      </c>
      <c r="Q171" s="597">
        <f>Q168+Q165+Q136+Q84+Q94</f>
        <v>26</v>
      </c>
      <c r="R171" s="597">
        <f aca="true" t="shared" si="50" ref="R171:Y171">R168+R165+R136+R84+R94</f>
        <v>24</v>
      </c>
      <c r="S171" s="597">
        <f>S168+S165+S136+S84+S94</f>
        <v>26.333333333333336</v>
      </c>
      <c r="T171" s="597">
        <f t="shared" si="50"/>
        <v>21</v>
      </c>
      <c r="U171" s="597">
        <f t="shared" si="50"/>
        <v>24.333333333333332</v>
      </c>
      <c r="V171" s="597">
        <f t="shared" si="50"/>
        <v>23.333333333333332</v>
      </c>
      <c r="W171" s="597">
        <f t="shared" si="50"/>
        <v>17</v>
      </c>
      <c r="X171" s="597">
        <f t="shared" si="50"/>
        <v>16</v>
      </c>
      <c r="Y171" s="597">
        <f t="shared" si="50"/>
        <v>12</v>
      </c>
    </row>
    <row r="172" spans="1:25" ht="15.75">
      <c r="A172" s="2907" t="s">
        <v>30</v>
      </c>
      <c r="B172" s="2908"/>
      <c r="C172" s="2908"/>
      <c r="D172" s="2908"/>
      <c r="E172" s="2908"/>
      <c r="F172" s="2908"/>
      <c r="G172" s="2908"/>
      <c r="H172" s="2908"/>
      <c r="I172" s="2908"/>
      <c r="J172" s="2908"/>
      <c r="K172" s="2908"/>
      <c r="L172" s="2908"/>
      <c r="M172" s="2908"/>
      <c r="N172" s="590">
        <v>3</v>
      </c>
      <c r="O172" s="591">
        <v>3</v>
      </c>
      <c r="P172" s="592">
        <v>4</v>
      </c>
      <c r="Q172" s="590">
        <v>4</v>
      </c>
      <c r="R172" s="591">
        <v>1</v>
      </c>
      <c r="S172" s="592">
        <v>3</v>
      </c>
      <c r="T172" s="590">
        <v>3</v>
      </c>
      <c r="U172" s="591">
        <v>3</v>
      </c>
      <c r="V172" s="592">
        <v>1</v>
      </c>
      <c r="W172" s="590">
        <v>2</v>
      </c>
      <c r="X172" s="591">
        <v>2</v>
      </c>
      <c r="Y172" s="592"/>
    </row>
    <row r="173" spans="1:25" ht="15.75">
      <c r="A173" s="2907" t="s">
        <v>171</v>
      </c>
      <c r="B173" s="2908"/>
      <c r="C173" s="2908"/>
      <c r="D173" s="2908"/>
      <c r="E173" s="2908"/>
      <c r="F173" s="2908"/>
      <c r="G173" s="2908"/>
      <c r="H173" s="2908"/>
      <c r="I173" s="2908"/>
      <c r="J173" s="2908"/>
      <c r="K173" s="2908"/>
      <c r="L173" s="2908"/>
      <c r="M173" s="2908"/>
      <c r="N173" s="590">
        <v>4</v>
      </c>
      <c r="O173" s="591"/>
      <c r="P173" s="592">
        <v>2</v>
      </c>
      <c r="Q173" s="590">
        <v>3</v>
      </c>
      <c r="R173" s="591">
        <v>3</v>
      </c>
      <c r="S173" s="592">
        <v>6</v>
      </c>
      <c r="T173" s="590">
        <v>4</v>
      </c>
      <c r="U173" s="591">
        <v>2</v>
      </c>
      <c r="V173" s="592">
        <f>5+1</f>
        <v>6</v>
      </c>
      <c r="W173" s="590">
        <v>2</v>
      </c>
      <c r="X173" s="591"/>
      <c r="Y173" s="592">
        <v>4</v>
      </c>
    </row>
    <row r="174" spans="1:25" ht="15.75">
      <c r="A174" s="2907" t="s">
        <v>172</v>
      </c>
      <c r="B174" s="2908"/>
      <c r="C174" s="2908"/>
      <c r="D174" s="2908"/>
      <c r="E174" s="2908"/>
      <c r="F174" s="2908"/>
      <c r="G174" s="2908"/>
      <c r="H174" s="2908"/>
      <c r="I174" s="2908"/>
      <c r="J174" s="2908"/>
      <c r="K174" s="2908"/>
      <c r="L174" s="2908"/>
      <c r="M174" s="2908"/>
      <c r="N174" s="590"/>
      <c r="O174" s="591"/>
      <c r="P174" s="592"/>
      <c r="Q174" s="590"/>
      <c r="R174" s="591"/>
      <c r="S174" s="592"/>
      <c r="T174" s="590"/>
      <c r="U174" s="591"/>
      <c r="V174" s="592"/>
      <c r="W174" s="590"/>
      <c r="X174" s="591"/>
      <c r="Y174" s="592"/>
    </row>
    <row r="175" spans="1:25" ht="15.75">
      <c r="A175" s="2909" t="s">
        <v>89</v>
      </c>
      <c r="B175" s="2910"/>
      <c r="C175" s="2910"/>
      <c r="D175" s="2910"/>
      <c r="E175" s="2910"/>
      <c r="F175" s="2910"/>
      <c r="G175" s="2910"/>
      <c r="H175" s="2910"/>
      <c r="I175" s="2910"/>
      <c r="J175" s="2910"/>
      <c r="K175" s="2910"/>
      <c r="L175" s="2910"/>
      <c r="M175" s="2910"/>
      <c r="N175" s="593"/>
      <c r="O175" s="594"/>
      <c r="P175" s="595"/>
      <c r="Q175" s="593">
        <v>1</v>
      </c>
      <c r="R175" s="594">
        <v>1</v>
      </c>
      <c r="S175" s="595">
        <v>1</v>
      </c>
      <c r="T175" s="593"/>
      <c r="U175" s="594"/>
      <c r="V175" s="595">
        <v>1</v>
      </c>
      <c r="W175" s="593"/>
      <c r="X175" s="594">
        <v>2</v>
      </c>
      <c r="Y175" s="595"/>
    </row>
    <row r="176" spans="1:26" ht="15.75">
      <c r="A176" s="1770"/>
      <c r="B176" s="1770"/>
      <c r="C176" s="1553"/>
      <c r="D176" s="1553"/>
      <c r="E176" s="1553"/>
      <c r="F176" s="1553"/>
      <c r="G176" s="1553"/>
      <c r="H176" s="1553"/>
      <c r="I176" s="1553"/>
      <c r="J176" s="1553"/>
      <c r="K176" s="1553"/>
      <c r="L176" s="1553"/>
      <c r="M176" s="1771"/>
      <c r="N176" s="2820">
        <f>G35+G12+G13+G14+G23+G24+G25+G37+G40+G41+G43+G44+G46+G49+G50+G51+G52+G77+G17</f>
        <v>60</v>
      </c>
      <c r="O176" s="2821"/>
      <c r="P176" s="2821"/>
      <c r="Q176" s="2820">
        <f>G18+G19+G20+G26+G27+G28+G38+G47+G56+G57+G58+G65+G66+G69+G78+G82+G119+G120+G123+G124+G161+G88+G89+G90</f>
        <v>60</v>
      </c>
      <c r="R176" s="2840"/>
      <c r="S176" s="2840"/>
      <c r="T176" s="2841">
        <f>G59+G60+G62+G63+G67+G70+G74+G76+G79+G125+G131+G132+G133+G134+G162+G61+G91+G92+G93</f>
        <v>60</v>
      </c>
      <c r="U176" s="2842"/>
      <c r="V176" s="2842"/>
      <c r="W176" s="2841">
        <f>G16+G72+G73+G75+G80+G81+G117+G126+G128+G129+G135+G163+G164+G167</f>
        <v>60</v>
      </c>
      <c r="X176" s="2842"/>
      <c r="Y176" s="2842"/>
      <c r="Z176" s="659">
        <f>N176+Q176+T176+W176</f>
        <v>240</v>
      </c>
    </row>
    <row r="177" spans="1:25" s="9" customFormat="1" ht="15.75">
      <c r="A177" s="1772"/>
      <c r="B177" s="1772"/>
      <c r="C177" s="1772"/>
      <c r="D177" s="1772"/>
      <c r="E177" s="1772"/>
      <c r="F177" s="1772"/>
      <c r="G177" s="1772"/>
      <c r="H177" s="1772"/>
      <c r="I177" s="1772"/>
      <c r="J177" s="1772"/>
      <c r="K177" s="1772"/>
      <c r="L177" s="1772"/>
      <c r="M177" s="1772"/>
      <c r="N177" s="596"/>
      <c r="O177" s="621"/>
      <c r="P177" s="621"/>
      <c r="Q177" s="622"/>
      <c r="R177" s="623"/>
      <c r="S177" s="623"/>
      <c r="T177" s="622"/>
      <c r="U177" s="622"/>
      <c r="V177" s="622"/>
      <c r="W177" s="622"/>
      <c r="X177" s="622"/>
      <c r="Y177" s="622"/>
    </row>
    <row r="178" spans="1:25" s="9" customFormat="1" ht="16.5" thickBot="1">
      <c r="A178" s="1772"/>
      <c r="L178" s="1772"/>
      <c r="M178" s="1772"/>
      <c r="N178" s="596"/>
      <c r="O178" s="622"/>
      <c r="P178" s="622"/>
      <c r="Q178" s="622"/>
      <c r="R178" s="622"/>
      <c r="S178" s="622"/>
      <c r="T178" s="622"/>
      <c r="U178" s="622"/>
      <c r="V178" s="622"/>
      <c r="W178" s="622"/>
      <c r="X178" s="622"/>
      <c r="Y178" s="622"/>
    </row>
    <row r="179" spans="1:25" s="9" customFormat="1" ht="16.5" thickBot="1">
      <c r="A179" s="2942" t="s">
        <v>232</v>
      </c>
      <c r="B179" s="2942"/>
      <c r="C179" s="2942"/>
      <c r="D179" s="2942"/>
      <c r="E179" s="2942"/>
      <c r="F179" s="2942"/>
      <c r="G179" s="1768">
        <f aca="true" t="shared" si="51" ref="G179:M179">G168+G165+G158+G84+G94</f>
        <v>240</v>
      </c>
      <c r="H179" s="1768">
        <f t="shared" si="51"/>
        <v>7200</v>
      </c>
      <c r="I179" s="1768">
        <f t="shared" si="51"/>
        <v>3226</v>
      </c>
      <c r="J179" s="1768">
        <f t="shared" si="51"/>
        <v>1464</v>
      </c>
      <c r="K179" s="1768">
        <f t="shared" si="51"/>
        <v>87</v>
      </c>
      <c r="L179" s="1768">
        <f t="shared" si="51"/>
        <v>1675</v>
      </c>
      <c r="M179" s="1768">
        <f t="shared" si="51"/>
        <v>3734</v>
      </c>
      <c r="N179" s="1769">
        <f>N84+N94+N158+N165+N168</f>
        <v>27</v>
      </c>
      <c r="O179" s="1769">
        <f aca="true" t="shared" si="52" ref="O179:Y179">O84+O94+O158+O165+O168</f>
        <v>26</v>
      </c>
      <c r="P179" s="1769">
        <f t="shared" si="52"/>
        <v>25</v>
      </c>
      <c r="Q179" s="1769">
        <f>Q84+Q94+Q158+Q165+Q168</f>
        <v>26</v>
      </c>
      <c r="R179" s="1769">
        <f t="shared" si="52"/>
        <v>27</v>
      </c>
      <c r="S179" s="1769">
        <f t="shared" si="52"/>
        <v>25.333333333333336</v>
      </c>
      <c r="T179" s="1769">
        <f t="shared" si="52"/>
        <v>21</v>
      </c>
      <c r="U179" s="1769">
        <f t="shared" si="52"/>
        <v>22.333333333333336</v>
      </c>
      <c r="V179" s="1769">
        <f t="shared" si="52"/>
        <v>25.333333333333332</v>
      </c>
      <c r="W179" s="1769">
        <f t="shared" si="52"/>
        <v>17</v>
      </c>
      <c r="X179" s="1769">
        <f t="shared" si="52"/>
        <v>20</v>
      </c>
      <c r="Y179" s="1769">
        <f t="shared" si="52"/>
        <v>12</v>
      </c>
    </row>
    <row r="180" spans="1:25" s="9" customFormat="1" ht="15.75">
      <c r="A180" s="2946" t="s">
        <v>90</v>
      </c>
      <c r="B180" s="2947"/>
      <c r="C180" s="2947"/>
      <c r="D180" s="2947"/>
      <c r="E180" s="2947"/>
      <c r="F180" s="2947"/>
      <c r="G180" s="2947"/>
      <c r="H180" s="2947"/>
      <c r="I180" s="2947"/>
      <c r="J180" s="2947"/>
      <c r="K180" s="2947"/>
      <c r="L180" s="2947"/>
      <c r="M180" s="2947"/>
      <c r="N180" s="597">
        <f>N179</f>
        <v>27</v>
      </c>
      <c r="O180" s="597">
        <f>O168+O165+O158+O84</f>
        <v>26</v>
      </c>
      <c r="P180" s="597">
        <f>P168+P165+P158+P84</f>
        <v>25</v>
      </c>
      <c r="Q180" s="597">
        <f>Q168+Q165+Q158+Q84+Q94</f>
        <v>26</v>
      </c>
      <c r="R180" s="597">
        <f aca="true" t="shared" si="53" ref="R180:Y180">R168+R165+R158+R84+R94</f>
        <v>27</v>
      </c>
      <c r="S180" s="597">
        <f t="shared" si="53"/>
        <v>25.333333333333336</v>
      </c>
      <c r="T180" s="597">
        <f t="shared" si="53"/>
        <v>21</v>
      </c>
      <c r="U180" s="597">
        <f t="shared" si="53"/>
        <v>22.333333333333332</v>
      </c>
      <c r="V180" s="597">
        <f t="shared" si="53"/>
        <v>25.333333333333332</v>
      </c>
      <c r="W180" s="597">
        <f t="shared" si="53"/>
        <v>17</v>
      </c>
      <c r="X180" s="597">
        <f t="shared" si="53"/>
        <v>20</v>
      </c>
      <c r="Y180" s="597">
        <f t="shared" si="53"/>
        <v>12</v>
      </c>
    </row>
    <row r="181" spans="1:25" s="9" customFormat="1" ht="21.75" customHeight="1">
      <c r="A181" s="2907" t="s">
        <v>30</v>
      </c>
      <c r="B181" s="2908"/>
      <c r="C181" s="2908"/>
      <c r="D181" s="2908"/>
      <c r="E181" s="2908"/>
      <c r="F181" s="2908"/>
      <c r="G181" s="2908"/>
      <c r="H181" s="2908"/>
      <c r="I181" s="2908"/>
      <c r="J181" s="2908"/>
      <c r="K181" s="2908"/>
      <c r="L181" s="2908"/>
      <c r="M181" s="2908"/>
      <c r="N181" s="590">
        <v>3</v>
      </c>
      <c r="O181" s="591">
        <v>3</v>
      </c>
      <c r="P181" s="592">
        <v>4</v>
      </c>
      <c r="Q181" s="590">
        <v>4</v>
      </c>
      <c r="R181" s="591">
        <v>1</v>
      </c>
      <c r="S181" s="592">
        <v>3</v>
      </c>
      <c r="T181" s="590">
        <v>3</v>
      </c>
      <c r="U181" s="591">
        <v>2</v>
      </c>
      <c r="V181" s="592">
        <v>2</v>
      </c>
      <c r="W181" s="590">
        <v>2</v>
      </c>
      <c r="X181" s="591">
        <v>3</v>
      </c>
      <c r="Y181" s="592"/>
    </row>
    <row r="182" spans="1:25" s="9" customFormat="1" ht="15.75">
      <c r="A182" s="2907" t="s">
        <v>171</v>
      </c>
      <c r="B182" s="2908"/>
      <c r="C182" s="2908"/>
      <c r="D182" s="2908"/>
      <c r="E182" s="2908"/>
      <c r="F182" s="2908"/>
      <c r="G182" s="2908"/>
      <c r="H182" s="2908"/>
      <c r="I182" s="2908"/>
      <c r="J182" s="2908"/>
      <c r="K182" s="2908"/>
      <c r="L182" s="2908"/>
      <c r="M182" s="2908"/>
      <c r="N182" s="590">
        <v>4</v>
      </c>
      <c r="O182" s="591"/>
      <c r="P182" s="592">
        <v>2</v>
      </c>
      <c r="Q182" s="590">
        <v>3</v>
      </c>
      <c r="R182" s="591">
        <v>4</v>
      </c>
      <c r="S182" s="592">
        <v>5</v>
      </c>
      <c r="T182" s="590">
        <v>4</v>
      </c>
      <c r="U182" s="591">
        <v>3</v>
      </c>
      <c r="V182" s="592">
        <v>7</v>
      </c>
      <c r="W182" s="590">
        <v>3</v>
      </c>
      <c r="X182" s="591"/>
      <c r="Y182" s="592">
        <v>4</v>
      </c>
    </row>
    <row r="183" spans="1:25" s="9" customFormat="1" ht="20.25" customHeight="1">
      <c r="A183" s="2907" t="s">
        <v>172</v>
      </c>
      <c r="B183" s="2908"/>
      <c r="C183" s="2908"/>
      <c r="D183" s="2908"/>
      <c r="E183" s="2908"/>
      <c r="F183" s="2908"/>
      <c r="G183" s="2908"/>
      <c r="H183" s="2908"/>
      <c r="I183" s="2908"/>
      <c r="J183" s="2908"/>
      <c r="K183" s="2908"/>
      <c r="L183" s="2908"/>
      <c r="M183" s="2908"/>
      <c r="N183" s="590"/>
      <c r="O183" s="591"/>
      <c r="P183" s="592"/>
      <c r="Q183" s="590"/>
      <c r="R183" s="591"/>
      <c r="S183" s="592"/>
      <c r="T183" s="590"/>
      <c r="U183" s="591"/>
      <c r="V183" s="592"/>
      <c r="W183" s="590"/>
      <c r="X183" s="591"/>
      <c r="Y183" s="592"/>
    </row>
    <row r="184" spans="1:25" s="9" customFormat="1" ht="18" customHeight="1">
      <c r="A184" s="2909" t="s">
        <v>89</v>
      </c>
      <c r="B184" s="2910"/>
      <c r="C184" s="2910"/>
      <c r="D184" s="2910"/>
      <c r="E184" s="2910"/>
      <c r="F184" s="2910"/>
      <c r="G184" s="2910"/>
      <c r="H184" s="2910"/>
      <c r="I184" s="2910"/>
      <c r="J184" s="2910"/>
      <c r="K184" s="2910"/>
      <c r="L184" s="2910"/>
      <c r="M184" s="2910"/>
      <c r="N184" s="593"/>
      <c r="O184" s="594"/>
      <c r="P184" s="595"/>
      <c r="Q184" s="593">
        <v>1</v>
      </c>
      <c r="R184" s="594">
        <v>1</v>
      </c>
      <c r="S184" s="595"/>
      <c r="T184" s="593"/>
      <c r="U184" s="594"/>
      <c r="V184" s="595">
        <v>1</v>
      </c>
      <c r="W184" s="593"/>
      <c r="X184" s="594">
        <v>1</v>
      </c>
      <c r="Y184" s="595"/>
    </row>
    <row r="185" spans="1:26" s="9" customFormat="1" ht="18" customHeight="1">
      <c r="A185" s="1770"/>
      <c r="B185" s="1770"/>
      <c r="C185" s="1553"/>
      <c r="D185" s="1553"/>
      <c r="E185" s="1553"/>
      <c r="F185" s="1553"/>
      <c r="G185" s="1553"/>
      <c r="H185" s="1553"/>
      <c r="I185" s="1553"/>
      <c r="J185" s="1553"/>
      <c r="K185" s="1553"/>
      <c r="L185" s="1553"/>
      <c r="M185" s="1771"/>
      <c r="N185" s="2820">
        <f>G35+G12+G13+G14+G17+G23+G24+G25+G37+G40+G41+G43+G44+G46+G49+G50+G51+G52++G77</f>
        <v>60</v>
      </c>
      <c r="O185" s="2821"/>
      <c r="P185" s="2821"/>
      <c r="Q185" s="2820">
        <f>G18+G19+G20+G26+G27+G28+G38+G47+G56+G57+G58+G66+G65+G69+G78+G82+G145+G146+G161+G155+G88+G89+G90</f>
        <v>60</v>
      </c>
      <c r="R185" s="2840"/>
      <c r="S185" s="2840"/>
      <c r="T185" s="2841">
        <f>G59+G60+G61+G62+G63+G67+G70+G74+G76+G79+G140+G141+G147+G149+G150+G151+G162+G91+G92+G93</f>
        <v>60</v>
      </c>
      <c r="U185" s="2842"/>
      <c r="V185" s="2842"/>
      <c r="W185" s="2841">
        <f>G167+G164+G163+G156+G154+G152+G144+G143+G142+G81+G80+G75+G73+G72+G16+G157+G153</f>
        <v>60</v>
      </c>
      <c r="X185" s="2842"/>
      <c r="Y185" s="2842"/>
      <c r="Z185" s="387">
        <f>N185+Q185+T185+W185</f>
        <v>240</v>
      </c>
    </row>
    <row r="186" spans="1:25" s="9" customFormat="1" ht="18" customHeight="1">
      <c r="A186" s="1772"/>
      <c r="B186" s="1772"/>
      <c r="C186" s="1772"/>
      <c r="D186" s="1772"/>
      <c r="E186" s="1772"/>
      <c r="F186" s="1772"/>
      <c r="G186" s="1772"/>
      <c r="H186" s="1772"/>
      <c r="I186" s="1772"/>
      <c r="J186" s="1772"/>
      <c r="K186" s="1772"/>
      <c r="L186" s="1772"/>
      <c r="M186" s="1772"/>
      <c r="N186" s="596"/>
      <c r="O186" s="621"/>
      <c r="P186" s="621"/>
      <c r="Q186" s="622"/>
      <c r="R186" s="623"/>
      <c r="S186" s="623"/>
      <c r="T186" s="622"/>
      <c r="U186" s="622"/>
      <c r="V186" s="622"/>
      <c r="W186" s="622"/>
      <c r="X186" s="622"/>
      <c r="Y186" s="596"/>
    </row>
    <row r="187" spans="3:7" s="9" customFormat="1" ht="15.75">
      <c r="C187" s="1773"/>
      <c r="D187" s="1481"/>
      <c r="E187" s="1773"/>
      <c r="F187" s="1773"/>
      <c r="G187" s="1774"/>
    </row>
    <row r="188" spans="3:7" s="9" customFormat="1" ht="15.75">
      <c r="C188" s="1773"/>
      <c r="D188" s="1481"/>
      <c r="E188" s="1773"/>
      <c r="F188" s="1773"/>
      <c r="G188" s="1774"/>
    </row>
    <row r="189" spans="1:13" s="9" customFormat="1" ht="15.75">
      <c r="A189" s="1775"/>
      <c r="B189" s="1776" t="s">
        <v>308</v>
      </c>
      <c r="C189" s="1544"/>
      <c r="D189" s="2911"/>
      <c r="E189" s="2912"/>
      <c r="F189" s="2912"/>
      <c r="G189" s="1546"/>
      <c r="H189" s="2913" t="s">
        <v>307</v>
      </c>
      <c r="I189" s="2914"/>
      <c r="J189" s="2914"/>
      <c r="K189" s="2914"/>
      <c r="L189" s="1777"/>
      <c r="M189" s="1777"/>
    </row>
    <row r="190" spans="1:13" s="9" customFormat="1" ht="15.75">
      <c r="A190" s="1775"/>
      <c r="B190" s="1776"/>
      <c r="C190" s="1544"/>
      <c r="D190" s="1544"/>
      <c r="E190" s="1544"/>
      <c r="F190" s="1545"/>
      <c r="G190" s="1546"/>
      <c r="H190" s="1546"/>
      <c r="I190" s="1778"/>
      <c r="J190" s="1779"/>
      <c r="K190" s="1779"/>
      <c r="L190" s="1777"/>
      <c r="M190" s="1777"/>
    </row>
    <row r="191" spans="1:13" s="9" customFormat="1" ht="15.75">
      <c r="A191" s="1775"/>
      <c r="B191" s="1776" t="s">
        <v>115</v>
      </c>
      <c r="C191" s="1544"/>
      <c r="D191" s="2911"/>
      <c r="E191" s="2912"/>
      <c r="F191" s="2912"/>
      <c r="G191" s="1546"/>
      <c r="H191" s="2913" t="s">
        <v>116</v>
      </c>
      <c r="I191" s="2914"/>
      <c r="J191" s="2914"/>
      <c r="K191" s="2914"/>
      <c r="L191" s="1777"/>
      <c r="M191" s="1777"/>
    </row>
    <row r="192" spans="1:13" s="9" customFormat="1" ht="15.75">
      <c r="A192" s="1775"/>
      <c r="B192" s="1780"/>
      <c r="C192" s="1777"/>
      <c r="D192" s="1781"/>
      <c r="E192" s="1773"/>
      <c r="F192" s="1777"/>
      <c r="G192" s="1774"/>
      <c r="H192" s="2904"/>
      <c r="I192" s="1780"/>
      <c r="J192" s="1780"/>
      <c r="K192" s="1780"/>
      <c r="L192" s="1777"/>
      <c r="M192" s="1777"/>
    </row>
    <row r="193" spans="1:15" ht="15.75">
      <c r="A193" s="1775"/>
      <c r="B193" s="1780"/>
      <c r="C193" s="1777"/>
      <c r="D193" s="1777"/>
      <c r="E193" s="1773"/>
      <c r="F193" s="1777"/>
      <c r="G193" s="1774"/>
      <c r="H193" s="2905"/>
      <c r="I193" s="1780"/>
      <c r="J193" s="1780"/>
      <c r="K193" s="1780"/>
      <c r="L193" s="1777"/>
      <c r="M193" s="1777"/>
      <c r="N193" s="9"/>
      <c r="O193" s="9"/>
    </row>
    <row r="194" spans="2:13" ht="15.75">
      <c r="B194" s="1782"/>
      <c r="C194" s="1783"/>
      <c r="D194" s="1783"/>
      <c r="E194" s="1773"/>
      <c r="F194" s="1783"/>
      <c r="G194" s="1774"/>
      <c r="H194" s="2905"/>
      <c r="I194" s="2906"/>
      <c r="J194" s="2906"/>
      <c r="K194" s="2906"/>
      <c r="L194" s="2906"/>
      <c r="M194" s="1783"/>
    </row>
    <row r="195" spans="1:13" ht="15.75">
      <c r="A195" s="6"/>
      <c r="B195" s="1782"/>
      <c r="C195" s="1784"/>
      <c r="D195" s="1785"/>
      <c r="E195" s="1784"/>
      <c r="F195" s="1786"/>
      <c r="G195" s="1787"/>
      <c r="H195" s="1788"/>
      <c r="I195" s="1782"/>
      <c r="J195" s="1782"/>
      <c r="K195" s="1782"/>
      <c r="L195" s="1783"/>
      <c r="M195" s="1783"/>
    </row>
    <row r="196" spans="1:13" ht="15.75">
      <c r="A196" s="6"/>
      <c r="B196" s="1782"/>
      <c r="C196" s="11"/>
      <c r="D196" s="387"/>
      <c r="E196" s="11"/>
      <c r="F196" s="10"/>
      <c r="G196" s="94"/>
      <c r="H196" s="10"/>
      <c r="I196" s="10"/>
      <c r="J196" s="10"/>
      <c r="K196" s="10"/>
      <c r="L196" s="11"/>
      <c r="M196" s="11"/>
    </row>
    <row r="197" spans="1:13" ht="15">
      <c r="A197" s="6"/>
      <c r="B197" s="1782"/>
      <c r="C197" s="11"/>
      <c r="D197" s="11"/>
      <c r="E197" s="11"/>
      <c r="F197" s="10"/>
      <c r="G197" s="95"/>
      <c r="H197" s="10"/>
      <c r="I197" s="10"/>
      <c r="J197" s="10"/>
      <c r="K197" s="10"/>
      <c r="L197" s="11"/>
      <c r="M197" s="11"/>
    </row>
    <row r="198" spans="1:13" ht="15">
      <c r="A198" s="6"/>
      <c r="B198" s="1782"/>
      <c r="C198" s="11"/>
      <c r="D198" s="11"/>
      <c r="E198" s="11"/>
      <c r="F198" s="10"/>
      <c r="G198" s="95"/>
      <c r="H198" s="10"/>
      <c r="I198" s="10"/>
      <c r="J198" s="10"/>
      <c r="K198" s="10"/>
      <c r="L198" s="11"/>
      <c r="M198" s="11"/>
    </row>
    <row r="199" spans="1:13" ht="15">
      <c r="A199" s="6"/>
      <c r="B199" s="1782"/>
      <c r="C199" s="11"/>
      <c r="D199" s="11"/>
      <c r="E199" s="11"/>
      <c r="F199" s="10"/>
      <c r="G199" s="95"/>
      <c r="H199" s="10"/>
      <c r="I199" s="10"/>
      <c r="J199" s="10"/>
      <c r="K199" s="10"/>
      <c r="L199" s="11"/>
      <c r="M199" s="11"/>
    </row>
    <row r="200" spans="1:13" ht="15">
      <c r="A200" s="6"/>
      <c r="B200" s="1782"/>
      <c r="C200" s="11"/>
      <c r="D200" s="11"/>
      <c r="E200" s="11"/>
      <c r="F200" s="10"/>
      <c r="G200" s="95"/>
      <c r="H200" s="10"/>
      <c r="I200" s="10"/>
      <c r="J200" s="10"/>
      <c r="K200" s="10"/>
      <c r="L200" s="11"/>
      <c r="M200" s="11"/>
    </row>
    <row r="201" spans="1:13" ht="15">
      <c r="A201" s="6"/>
      <c r="B201" s="1782"/>
      <c r="C201" s="11"/>
      <c r="D201" s="11"/>
      <c r="E201" s="11"/>
      <c r="F201" s="10"/>
      <c r="G201" s="95"/>
      <c r="H201" s="10"/>
      <c r="I201" s="10"/>
      <c r="J201" s="10"/>
      <c r="K201" s="10"/>
      <c r="L201" s="11"/>
      <c r="M201" s="11"/>
    </row>
    <row r="202" spans="1:13" ht="15">
      <c r="A202" s="6"/>
      <c r="B202" s="1782"/>
      <c r="C202" s="11"/>
      <c r="D202" s="11"/>
      <c r="E202" s="11"/>
      <c r="F202" s="10"/>
      <c r="G202" s="95"/>
      <c r="H202" s="10"/>
      <c r="I202" s="10"/>
      <c r="J202" s="10"/>
      <c r="K202" s="10"/>
      <c r="L202" s="11"/>
      <c r="M202" s="11"/>
    </row>
    <row r="203" spans="1:13" ht="15">
      <c r="A203" s="6"/>
      <c r="B203" s="1782"/>
      <c r="C203" s="11"/>
      <c r="D203" s="11"/>
      <c r="E203" s="11"/>
      <c r="F203" s="10"/>
      <c r="G203" s="95"/>
      <c r="H203" s="10"/>
      <c r="I203" s="10"/>
      <c r="J203" s="10"/>
      <c r="K203" s="10"/>
      <c r="L203" s="11"/>
      <c r="M203" s="11"/>
    </row>
    <row r="204" spans="1:13" ht="15">
      <c r="A204" s="6"/>
      <c r="B204" s="1782"/>
      <c r="C204" s="11"/>
      <c r="D204" s="11"/>
      <c r="E204" s="11"/>
      <c r="F204" s="10"/>
      <c r="G204" s="95"/>
      <c r="H204" s="10"/>
      <c r="I204" s="10"/>
      <c r="J204" s="10"/>
      <c r="K204" s="10"/>
      <c r="L204" s="11"/>
      <c r="M204" s="11"/>
    </row>
    <row r="205" spans="1:13" ht="15">
      <c r="A205" s="6"/>
      <c r="B205" s="1782"/>
      <c r="C205" s="11"/>
      <c r="D205" s="11"/>
      <c r="E205" s="11"/>
      <c r="F205" s="10"/>
      <c r="G205" s="95"/>
      <c r="H205" s="10"/>
      <c r="I205" s="10"/>
      <c r="J205" s="10"/>
      <c r="K205" s="10"/>
      <c r="L205" s="11"/>
      <c r="M205" s="11"/>
    </row>
    <row r="207" spans="1:19" ht="15.75">
      <c r="A207" s="6"/>
      <c r="P207" s="12"/>
      <c r="Q207" s="12"/>
      <c r="R207" s="12"/>
      <c r="S207" s="12"/>
    </row>
    <row r="208" spans="1:19" ht="15.75">
      <c r="A208" s="6"/>
      <c r="N208" s="12"/>
      <c r="O208" s="12"/>
      <c r="P208" s="7"/>
      <c r="Q208" s="7"/>
      <c r="R208" s="7"/>
      <c r="S208" s="7"/>
    </row>
    <row r="209" spans="1:19" ht="15">
      <c r="A209" s="6"/>
      <c r="N209" s="7"/>
      <c r="O209" s="7"/>
      <c r="P209" s="7"/>
      <c r="Q209" s="7"/>
      <c r="R209" s="7"/>
      <c r="S209" s="7"/>
    </row>
    <row r="210" spans="1:19" ht="15">
      <c r="A210" s="6"/>
      <c r="N210" s="7"/>
      <c r="O210" s="7"/>
      <c r="P210" s="7"/>
      <c r="Q210" s="7"/>
      <c r="R210" s="7"/>
      <c r="S210" s="7"/>
    </row>
    <row r="211" spans="1:15" ht="15">
      <c r="A211" s="6"/>
      <c r="C211" s="6"/>
      <c r="D211" s="6"/>
      <c r="E211" s="6"/>
      <c r="F211" s="6"/>
      <c r="G211" s="97"/>
      <c r="H211" s="6"/>
      <c r="N211" s="7"/>
      <c r="O211" s="7"/>
    </row>
  </sheetData>
  <sheetProtection/>
  <mergeCells count="74">
    <mergeCell ref="W185:Y185"/>
    <mergeCell ref="A179:F179"/>
    <mergeCell ref="A171:M171"/>
    <mergeCell ref="A158:F158"/>
    <mergeCell ref="A166:Y166"/>
    <mergeCell ref="H189:K189"/>
    <mergeCell ref="A180:M180"/>
    <mergeCell ref="A182:M182"/>
    <mergeCell ref="A160:Y160"/>
    <mergeCell ref="A94:F94"/>
    <mergeCell ref="A116:Y116"/>
    <mergeCell ref="N176:P176"/>
    <mergeCell ref="W176:Y176"/>
    <mergeCell ref="A168:F168"/>
    <mergeCell ref="A170:F170"/>
    <mergeCell ref="A172:M172"/>
    <mergeCell ref="A165:F165"/>
    <mergeCell ref="Q176:S176"/>
    <mergeCell ref="A86:Y86"/>
    <mergeCell ref="C4:C7"/>
    <mergeCell ref="A83:F83"/>
    <mergeCell ref="K5:K7"/>
    <mergeCell ref="A53:F53"/>
    <mergeCell ref="T176:V176"/>
    <mergeCell ref="A173:M173"/>
    <mergeCell ref="A174:M174"/>
    <mergeCell ref="A87:Y87"/>
    <mergeCell ref="A115:Y115"/>
    <mergeCell ref="E5:E7"/>
    <mergeCell ref="F5:F7"/>
    <mergeCell ref="E4:F4"/>
    <mergeCell ref="I4:I7"/>
    <mergeCell ref="A21:F21"/>
    <mergeCell ref="M3:M7"/>
    <mergeCell ref="L5:L7"/>
    <mergeCell ref="H192:H194"/>
    <mergeCell ref="I194:L194"/>
    <mergeCell ref="A181:M181"/>
    <mergeCell ref="A175:M175"/>
    <mergeCell ref="D191:F191"/>
    <mergeCell ref="H191:K191"/>
    <mergeCell ref="A183:M183"/>
    <mergeCell ref="A184:M184"/>
    <mergeCell ref="D189:F189"/>
    <mergeCell ref="A32:F33"/>
    <mergeCell ref="T3:V4"/>
    <mergeCell ref="A30:F30"/>
    <mergeCell ref="H3:H7"/>
    <mergeCell ref="A1:Y1"/>
    <mergeCell ref="A54:Y54"/>
    <mergeCell ref="W3:Y4"/>
    <mergeCell ref="I3:L3"/>
    <mergeCell ref="A10:Y10"/>
    <mergeCell ref="N2:Y2"/>
    <mergeCell ref="A31:F31"/>
    <mergeCell ref="C2:F3"/>
    <mergeCell ref="B2:B7"/>
    <mergeCell ref="A9:Y9"/>
    <mergeCell ref="J5:J7"/>
    <mergeCell ref="Q3:S4"/>
    <mergeCell ref="J4:L4"/>
    <mergeCell ref="H2:M2"/>
    <mergeCell ref="G2:G7"/>
    <mergeCell ref="N3:P4"/>
    <mergeCell ref="A84:F84"/>
    <mergeCell ref="N185:P185"/>
    <mergeCell ref="D4:D7"/>
    <mergeCell ref="A34:Y34"/>
    <mergeCell ref="A136:F136"/>
    <mergeCell ref="A138:Y138"/>
    <mergeCell ref="A2:A7"/>
    <mergeCell ref="N6:Y6"/>
    <mergeCell ref="Q185:S185"/>
    <mergeCell ref="T185:V185"/>
  </mergeCells>
  <printOptions/>
  <pageMargins left="0.3937007874015748" right="0.3937007874015748" top="0.5905511811023623" bottom="0.3937007874015748" header="0.5118110236220472" footer="0.5118110236220472"/>
  <pageSetup fitToHeight="0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"/>
  <sheetViews>
    <sheetView view="pageBreakPreview" zoomScale="70" zoomScaleSheetLayoutView="70" zoomScalePageLayoutView="0" workbookViewId="0" topLeftCell="A1">
      <pane xSplit="31" ySplit="7" topLeftCell="AF8" activePane="bottomRight" state="frozen"/>
      <selection pane="topLeft" activeCell="A1" sqref="A1"/>
      <selection pane="topRight" activeCell="AF1" sqref="AF1"/>
      <selection pane="bottomLeft" activeCell="A8" sqref="A8"/>
      <selection pane="bottomRight" activeCell="Z2" sqref="Z2:Z7"/>
    </sheetView>
  </sheetViews>
  <sheetFormatPr defaultColWidth="9.00390625" defaultRowHeight="12.75"/>
  <cols>
    <col min="1" max="1" width="10.25390625" style="5" customWidth="1"/>
    <col min="2" max="2" width="45.375" style="6" customWidth="1"/>
    <col min="3" max="3" width="7.00390625" style="7" customWidth="1"/>
    <col min="4" max="4" width="13.625" style="8" customWidth="1"/>
    <col min="5" max="5" width="5.25390625" style="8" customWidth="1"/>
    <col min="6" max="6" width="7.00390625" style="7" customWidth="1"/>
    <col min="7" max="7" width="8.25390625" style="96" hidden="1" customWidth="1"/>
    <col min="8" max="8" width="10.75390625" style="7" hidden="1" customWidth="1"/>
    <col min="9" max="9" width="11.25390625" style="6" customWidth="1"/>
    <col min="10" max="10" width="9.125" style="6" customWidth="1"/>
    <col min="11" max="11" width="7.75390625" style="6" customWidth="1"/>
    <col min="12" max="12" width="9.25390625" style="6" customWidth="1"/>
    <col min="13" max="13" width="10.875" style="6" customWidth="1"/>
    <col min="14" max="14" width="12.625" style="6" customWidth="1"/>
    <col min="15" max="15" width="7.00390625" style="6" hidden="1" customWidth="1"/>
    <col min="16" max="16" width="7.125" style="6" hidden="1" customWidth="1"/>
    <col min="17" max="17" width="7.625" style="6" hidden="1" customWidth="1"/>
    <col min="18" max="18" width="8.00390625" style="6" hidden="1" customWidth="1"/>
    <col min="19" max="19" width="7.75390625" style="6" hidden="1" customWidth="1"/>
    <col min="20" max="20" width="8.375" style="6" hidden="1" customWidth="1"/>
    <col min="21" max="21" width="7.75390625" style="6" hidden="1" customWidth="1"/>
    <col min="22" max="23" width="7.625" style="6" hidden="1" customWidth="1"/>
    <col min="24" max="24" width="7.75390625" style="6" hidden="1" customWidth="1"/>
    <col min="25" max="25" width="8.25390625" style="6" hidden="1" customWidth="1"/>
    <col min="26" max="26" width="52.125" style="6" customWidth="1"/>
    <col min="27" max="27" width="15.75390625" style="6" customWidth="1"/>
    <col min="28" max="28" width="9.125" style="6" customWidth="1"/>
    <col min="29" max="16384" width="9.125" style="6" customWidth="1"/>
  </cols>
  <sheetData>
    <row r="1" spans="1:26" s="1911" customFormat="1" ht="23.25" thickBot="1">
      <c r="A1" s="2979" t="s">
        <v>395</v>
      </c>
      <c r="B1" s="2980"/>
      <c r="C1" s="2980"/>
      <c r="D1" s="2980"/>
      <c r="E1" s="2980"/>
      <c r="F1" s="2980"/>
      <c r="G1" s="2980"/>
      <c r="H1" s="2980"/>
      <c r="I1" s="2980"/>
      <c r="J1" s="2980"/>
      <c r="K1" s="2980"/>
      <c r="L1" s="2980"/>
      <c r="M1" s="2980"/>
      <c r="N1" s="2980"/>
      <c r="O1" s="2980"/>
      <c r="P1" s="2980"/>
      <c r="Q1" s="2980"/>
      <c r="R1" s="2980"/>
      <c r="S1" s="2980"/>
      <c r="T1" s="2980"/>
      <c r="U1" s="2980"/>
      <c r="V1" s="2980"/>
      <c r="W1" s="2980"/>
      <c r="X1" s="2980"/>
      <c r="Y1" s="2981"/>
      <c r="Z1" s="2081"/>
    </row>
    <row r="2" spans="1:26" s="1911" customFormat="1" ht="15" customHeight="1">
      <c r="A2" s="2982" t="s">
        <v>22</v>
      </c>
      <c r="B2" s="2985" t="s">
        <v>117</v>
      </c>
      <c r="C2" s="2988" t="s">
        <v>353</v>
      </c>
      <c r="D2" s="2989"/>
      <c r="E2" s="2989"/>
      <c r="F2" s="2990"/>
      <c r="G2" s="2994" t="s">
        <v>118</v>
      </c>
      <c r="H2" s="2997" t="s">
        <v>119</v>
      </c>
      <c r="I2" s="2998"/>
      <c r="J2" s="2998"/>
      <c r="K2" s="2998"/>
      <c r="L2" s="2998"/>
      <c r="M2" s="2999"/>
      <c r="N2" s="3000"/>
      <c r="O2" s="3001"/>
      <c r="P2" s="3001"/>
      <c r="Q2" s="3001"/>
      <c r="R2" s="3001"/>
      <c r="S2" s="3001"/>
      <c r="T2" s="3001"/>
      <c r="U2" s="3001"/>
      <c r="V2" s="3001"/>
      <c r="W2" s="3001"/>
      <c r="X2" s="3001"/>
      <c r="Y2" s="3001"/>
      <c r="Z2" s="2954" t="s">
        <v>394</v>
      </c>
    </row>
    <row r="3" spans="1:26" s="1911" customFormat="1" ht="15" customHeight="1">
      <c r="A3" s="2983"/>
      <c r="B3" s="2986"/>
      <c r="C3" s="2991"/>
      <c r="D3" s="2992"/>
      <c r="E3" s="2992"/>
      <c r="F3" s="2993"/>
      <c r="G3" s="2995"/>
      <c r="H3" s="3002" t="s">
        <v>121</v>
      </c>
      <c r="I3" s="3005" t="s">
        <v>122</v>
      </c>
      <c r="J3" s="3006"/>
      <c r="K3" s="3006"/>
      <c r="L3" s="3007"/>
      <c r="M3" s="3008" t="s">
        <v>123</v>
      </c>
      <c r="N3" s="2963" t="s">
        <v>25</v>
      </c>
      <c r="O3" s="2964"/>
      <c r="P3" s="2965"/>
      <c r="Q3" s="2969" t="s">
        <v>26</v>
      </c>
      <c r="R3" s="2964"/>
      <c r="S3" s="2965"/>
      <c r="T3" s="2969" t="s">
        <v>27</v>
      </c>
      <c r="U3" s="2964"/>
      <c r="V3" s="2965"/>
      <c r="W3" s="2969" t="s">
        <v>28</v>
      </c>
      <c r="X3" s="2964"/>
      <c r="Y3" s="2964"/>
      <c r="Z3" s="2954"/>
    </row>
    <row r="4" spans="1:26" s="1911" customFormat="1" ht="24.75" customHeight="1">
      <c r="A4" s="2983"/>
      <c r="B4" s="2986"/>
      <c r="C4" s="2958" t="s">
        <v>124</v>
      </c>
      <c r="D4" s="2958" t="s">
        <v>125</v>
      </c>
      <c r="E4" s="2973" t="s">
        <v>126</v>
      </c>
      <c r="F4" s="2974"/>
      <c r="G4" s="2995"/>
      <c r="H4" s="3003"/>
      <c r="I4" s="2958" t="s">
        <v>127</v>
      </c>
      <c r="J4" s="2975" t="s">
        <v>128</v>
      </c>
      <c r="K4" s="2976"/>
      <c r="L4" s="2977"/>
      <c r="M4" s="2971"/>
      <c r="N4" s="2966"/>
      <c r="O4" s="2967"/>
      <c r="P4" s="2968"/>
      <c r="Q4" s="2970"/>
      <c r="R4" s="2967"/>
      <c r="S4" s="2968"/>
      <c r="T4" s="2970"/>
      <c r="U4" s="2967"/>
      <c r="V4" s="2968"/>
      <c r="W4" s="2970"/>
      <c r="X4" s="2967"/>
      <c r="Y4" s="2967"/>
      <c r="Z4" s="2954"/>
    </row>
    <row r="5" spans="1:26" s="1911" customFormat="1" ht="15" customHeight="1">
      <c r="A5" s="2983"/>
      <c r="B5" s="2986"/>
      <c r="C5" s="2959"/>
      <c r="D5" s="2971"/>
      <c r="E5" s="2978" t="s">
        <v>129</v>
      </c>
      <c r="F5" s="2955" t="s">
        <v>130</v>
      </c>
      <c r="G5" s="2995"/>
      <c r="H5" s="3003"/>
      <c r="I5" s="2959"/>
      <c r="J5" s="2958" t="s">
        <v>24</v>
      </c>
      <c r="K5" s="2958" t="s">
        <v>131</v>
      </c>
      <c r="L5" s="2958" t="s">
        <v>132</v>
      </c>
      <c r="M5" s="2971"/>
      <c r="N5" s="1915" t="s">
        <v>392</v>
      </c>
      <c r="O5" s="1916" t="s">
        <v>344</v>
      </c>
      <c r="P5" s="1916" t="s">
        <v>345</v>
      </c>
      <c r="Q5" s="1916">
        <v>3</v>
      </c>
      <c r="R5" s="1916" t="s">
        <v>346</v>
      </c>
      <c r="S5" s="1916" t="s">
        <v>347</v>
      </c>
      <c r="T5" s="1916">
        <v>5</v>
      </c>
      <c r="U5" s="1916" t="s">
        <v>348</v>
      </c>
      <c r="V5" s="1916" t="s">
        <v>349</v>
      </c>
      <c r="W5" s="1916">
        <v>7</v>
      </c>
      <c r="X5" s="1916" t="s">
        <v>350</v>
      </c>
      <c r="Y5" s="2082" t="s">
        <v>351</v>
      </c>
      <c r="Z5" s="2954"/>
    </row>
    <row r="6" spans="1:26" s="1911" customFormat="1" ht="19.5" thickBot="1">
      <c r="A6" s="2983"/>
      <c r="B6" s="2986"/>
      <c r="C6" s="2959"/>
      <c r="D6" s="2971"/>
      <c r="E6" s="2978"/>
      <c r="F6" s="2956"/>
      <c r="G6" s="2995"/>
      <c r="H6" s="3003"/>
      <c r="I6" s="2959"/>
      <c r="J6" s="2959"/>
      <c r="K6" s="2959"/>
      <c r="L6" s="2959"/>
      <c r="M6" s="2971"/>
      <c r="N6" s="2961"/>
      <c r="O6" s="2962"/>
      <c r="P6" s="2962"/>
      <c r="Q6" s="2962"/>
      <c r="R6" s="2962"/>
      <c r="S6" s="2962"/>
      <c r="T6" s="2962"/>
      <c r="U6" s="2962"/>
      <c r="V6" s="2962"/>
      <c r="W6" s="2962"/>
      <c r="X6" s="2962"/>
      <c r="Y6" s="2962"/>
      <c r="Z6" s="2954"/>
    </row>
    <row r="7" spans="1:26" s="1911" customFormat="1" ht="54" customHeight="1" thickBot="1">
      <c r="A7" s="2984"/>
      <c r="B7" s="2987"/>
      <c r="C7" s="2960"/>
      <c r="D7" s="2972"/>
      <c r="E7" s="2978"/>
      <c r="F7" s="2957"/>
      <c r="G7" s="2996"/>
      <c r="H7" s="3004"/>
      <c r="I7" s="2960"/>
      <c r="J7" s="2960"/>
      <c r="K7" s="2960"/>
      <c r="L7" s="2960"/>
      <c r="M7" s="2972"/>
      <c r="N7" s="1918" t="s">
        <v>393</v>
      </c>
      <c r="O7" s="1919">
        <v>9</v>
      </c>
      <c r="P7" s="1920">
        <v>9</v>
      </c>
      <c r="Q7" s="1918">
        <v>15</v>
      </c>
      <c r="R7" s="1919">
        <v>9</v>
      </c>
      <c r="S7" s="1920">
        <v>9</v>
      </c>
      <c r="T7" s="1918">
        <v>15</v>
      </c>
      <c r="U7" s="1919">
        <v>9</v>
      </c>
      <c r="V7" s="1920">
        <v>9</v>
      </c>
      <c r="W7" s="1918">
        <v>15</v>
      </c>
      <c r="X7" s="1919">
        <v>9</v>
      </c>
      <c r="Y7" s="2083">
        <v>8</v>
      </c>
      <c r="Z7" s="2954"/>
    </row>
    <row r="8" spans="1:26" s="1911" customFormat="1" ht="18.75">
      <c r="A8" s="1921">
        <v>1</v>
      </c>
      <c r="B8" s="1922">
        <v>2</v>
      </c>
      <c r="C8" s="1923">
        <v>3</v>
      </c>
      <c r="D8" s="1923">
        <v>4</v>
      </c>
      <c r="E8" s="1924">
        <v>5</v>
      </c>
      <c r="F8" s="1913">
        <v>6</v>
      </c>
      <c r="G8" s="1925">
        <v>7</v>
      </c>
      <c r="H8" s="1912">
        <v>8</v>
      </c>
      <c r="I8" s="1923">
        <v>9</v>
      </c>
      <c r="J8" s="1923">
        <v>10</v>
      </c>
      <c r="K8" s="1923">
        <v>11</v>
      </c>
      <c r="L8" s="1923">
        <v>12</v>
      </c>
      <c r="M8" s="1926">
        <v>13</v>
      </c>
      <c r="N8" s="1927">
        <v>14</v>
      </c>
      <c r="O8" s="1923">
        <v>15</v>
      </c>
      <c r="P8" s="1923">
        <v>16</v>
      </c>
      <c r="Q8" s="1923">
        <v>17</v>
      </c>
      <c r="R8" s="1923">
        <v>18</v>
      </c>
      <c r="S8" s="1923">
        <v>19</v>
      </c>
      <c r="T8" s="1923">
        <v>20</v>
      </c>
      <c r="U8" s="1923">
        <v>21</v>
      </c>
      <c r="V8" s="1923">
        <v>22</v>
      </c>
      <c r="W8" s="1923">
        <v>23</v>
      </c>
      <c r="X8" s="1923">
        <v>24</v>
      </c>
      <c r="Y8" s="1913">
        <v>25</v>
      </c>
      <c r="Z8" s="2085"/>
    </row>
    <row r="9" spans="1:27" s="1911" customFormat="1" ht="46.5" customHeight="1" thickBot="1">
      <c r="A9" s="1928" t="s">
        <v>134</v>
      </c>
      <c r="B9" s="1929" t="s">
        <v>65</v>
      </c>
      <c r="C9" s="1930"/>
      <c r="D9" s="1931">
        <v>1</v>
      </c>
      <c r="E9" s="1931"/>
      <c r="F9" s="1932"/>
      <c r="G9" s="1933">
        <v>2</v>
      </c>
      <c r="H9" s="1934">
        <v>60</v>
      </c>
      <c r="I9" s="1935">
        <v>30</v>
      </c>
      <c r="J9" s="1935"/>
      <c r="K9" s="1935"/>
      <c r="L9" s="1935">
        <v>30</v>
      </c>
      <c r="M9" s="1936">
        <v>30</v>
      </c>
      <c r="N9" s="1937">
        <v>2</v>
      </c>
      <c r="O9" s="1935"/>
      <c r="P9" s="1938"/>
      <c r="Q9" s="1930"/>
      <c r="R9" s="1935"/>
      <c r="S9" s="1939"/>
      <c r="T9" s="1940"/>
      <c r="U9" s="1941"/>
      <c r="V9" s="1942"/>
      <c r="W9" s="1943"/>
      <c r="X9" s="1941"/>
      <c r="Y9" s="1942"/>
      <c r="Z9" s="1941"/>
      <c r="AA9" s="1911">
        <v>1</v>
      </c>
    </row>
    <row r="10" spans="1:27" s="1911" customFormat="1" ht="18.75">
      <c r="A10" s="1944" t="s">
        <v>137</v>
      </c>
      <c r="B10" s="1945" t="s">
        <v>31</v>
      </c>
      <c r="C10" s="1946">
        <v>1</v>
      </c>
      <c r="D10" s="1947"/>
      <c r="E10" s="1948"/>
      <c r="F10" s="1949"/>
      <c r="G10" s="1950">
        <v>4.5</v>
      </c>
      <c r="H10" s="1946">
        <v>135</v>
      </c>
      <c r="I10" s="1951">
        <v>45</v>
      </c>
      <c r="J10" s="1951">
        <v>30</v>
      </c>
      <c r="K10" s="1951"/>
      <c r="L10" s="1951">
        <v>15</v>
      </c>
      <c r="M10" s="1952">
        <v>90</v>
      </c>
      <c r="N10" s="1953">
        <v>3</v>
      </c>
      <c r="O10" s="1954"/>
      <c r="P10" s="1955"/>
      <c r="Q10" s="1956"/>
      <c r="R10" s="1954"/>
      <c r="S10" s="1957"/>
      <c r="T10" s="1958"/>
      <c r="U10" s="1959"/>
      <c r="V10" s="1960"/>
      <c r="W10" s="1958"/>
      <c r="X10" s="1959"/>
      <c r="Y10" s="2084"/>
      <c r="Z10" s="1941"/>
      <c r="AA10" s="1911">
        <v>1</v>
      </c>
    </row>
    <row r="11" spans="1:27" s="1911" customFormat="1" ht="19.5" thickBot="1">
      <c r="A11" s="1961" t="s">
        <v>143</v>
      </c>
      <c r="B11" s="1962" t="s">
        <v>35</v>
      </c>
      <c r="C11" s="1937"/>
      <c r="D11" s="1963">
        <v>1</v>
      </c>
      <c r="E11" s="1964"/>
      <c r="F11" s="1914"/>
      <c r="G11" s="1965">
        <v>3</v>
      </c>
      <c r="H11" s="1966">
        <v>90</v>
      </c>
      <c r="I11" s="1967">
        <v>60</v>
      </c>
      <c r="J11" s="1968">
        <v>8</v>
      </c>
      <c r="K11" s="1968"/>
      <c r="L11" s="1968">
        <v>52</v>
      </c>
      <c r="M11" s="1969">
        <v>30</v>
      </c>
      <c r="N11" s="1970">
        <v>4</v>
      </c>
      <c r="O11" s="1971"/>
      <c r="P11" s="1972"/>
      <c r="Q11" s="1970"/>
      <c r="R11" s="1971"/>
      <c r="S11" s="1972"/>
      <c r="T11" s="1973"/>
      <c r="U11" s="1974"/>
      <c r="V11" s="1975"/>
      <c r="W11" s="1976"/>
      <c r="X11" s="1974"/>
      <c r="Y11" s="1975"/>
      <c r="Z11" s="1974"/>
      <c r="AA11" s="1911">
        <v>1</v>
      </c>
    </row>
    <row r="12" spans="1:30" s="1995" customFormat="1" ht="20.25" thickBot="1">
      <c r="A12" s="1977" t="s">
        <v>150</v>
      </c>
      <c r="B12" s="1978" t="s">
        <v>294</v>
      </c>
      <c r="C12" s="1979"/>
      <c r="D12" s="1980" t="s">
        <v>295</v>
      </c>
      <c r="E12" s="1980"/>
      <c r="F12" s="1981"/>
      <c r="G12" s="1982">
        <v>2</v>
      </c>
      <c r="H12" s="1983">
        <v>60</v>
      </c>
      <c r="I12" s="1984">
        <v>30</v>
      </c>
      <c r="J12" s="1985">
        <v>15</v>
      </c>
      <c r="K12" s="1986"/>
      <c r="L12" s="1986">
        <v>15</v>
      </c>
      <c r="M12" s="1987">
        <v>30</v>
      </c>
      <c r="N12" s="1988">
        <v>2</v>
      </c>
      <c r="O12" s="1293"/>
      <c r="P12" s="1294"/>
      <c r="Q12" s="1295"/>
      <c r="R12" s="1989"/>
      <c r="S12" s="1990"/>
      <c r="T12" s="1991"/>
      <c r="U12" s="1989"/>
      <c r="V12" s="1992"/>
      <c r="W12" s="1993"/>
      <c r="X12" s="1989"/>
      <c r="Y12" s="1992"/>
      <c r="Z12" s="2086"/>
      <c r="AA12" s="1994">
        <v>1</v>
      </c>
      <c r="AB12" s="1994"/>
      <c r="AC12" s="1994"/>
      <c r="AD12" s="1994"/>
    </row>
    <row r="13" spans="1:27" s="1911" customFormat="1" ht="18.75">
      <c r="A13" s="1996" t="s">
        <v>155</v>
      </c>
      <c r="B13" s="1997" t="s">
        <v>70</v>
      </c>
      <c r="C13" s="1998"/>
      <c r="D13" s="1999">
        <v>1</v>
      </c>
      <c r="E13" s="2000"/>
      <c r="F13" s="2001"/>
      <c r="G13" s="2002">
        <v>4.5</v>
      </c>
      <c r="H13" s="2003">
        <v>135</v>
      </c>
      <c r="I13" s="2004">
        <v>60</v>
      </c>
      <c r="J13" s="2005">
        <v>15</v>
      </c>
      <c r="K13" s="1999">
        <v>45</v>
      </c>
      <c r="L13" s="1999"/>
      <c r="M13" s="2006">
        <v>75</v>
      </c>
      <c r="N13" s="2007">
        <v>4</v>
      </c>
      <c r="O13" s="1971"/>
      <c r="P13" s="2008"/>
      <c r="Q13" s="1970"/>
      <c r="R13" s="1971"/>
      <c r="S13" s="1972"/>
      <c r="T13" s="2009"/>
      <c r="U13" s="1971"/>
      <c r="V13" s="1972"/>
      <c r="W13" s="2009"/>
      <c r="X13" s="1971"/>
      <c r="Y13" s="2008"/>
      <c r="Z13" s="1971"/>
      <c r="AA13" s="1911">
        <v>1</v>
      </c>
    </row>
    <row r="14" spans="1:27" s="1911" customFormat="1" ht="37.5">
      <c r="A14" s="1996" t="s">
        <v>296</v>
      </c>
      <c r="B14" s="1997" t="s">
        <v>71</v>
      </c>
      <c r="C14" s="1998">
        <v>1</v>
      </c>
      <c r="D14" s="2010"/>
      <c r="E14" s="2011"/>
      <c r="F14" s="2001"/>
      <c r="G14" s="2002">
        <v>7</v>
      </c>
      <c r="H14" s="2003">
        <v>210</v>
      </c>
      <c r="I14" s="2004">
        <v>105</v>
      </c>
      <c r="J14" s="2005">
        <v>45</v>
      </c>
      <c r="K14" s="1999"/>
      <c r="L14" s="1999">
        <v>60</v>
      </c>
      <c r="M14" s="2006">
        <v>105</v>
      </c>
      <c r="N14" s="2007">
        <v>7</v>
      </c>
      <c r="O14" s="1971"/>
      <c r="P14" s="2008"/>
      <c r="Q14" s="1970"/>
      <c r="R14" s="1971"/>
      <c r="S14" s="1972"/>
      <c r="T14" s="2009"/>
      <c r="U14" s="1971"/>
      <c r="V14" s="1972"/>
      <c r="W14" s="2009"/>
      <c r="X14" s="1971"/>
      <c r="Y14" s="2008"/>
      <c r="Z14" s="1971"/>
      <c r="AA14" s="1911">
        <v>1</v>
      </c>
    </row>
    <row r="15" spans="1:27" s="1911" customFormat="1" ht="19.5" thickBot="1">
      <c r="A15" s="2012" t="s">
        <v>298</v>
      </c>
      <c r="B15" s="2013" t="s">
        <v>36</v>
      </c>
      <c r="C15" s="2014">
        <v>1</v>
      </c>
      <c r="D15" s="2015"/>
      <c r="E15" s="2016"/>
      <c r="F15" s="2017"/>
      <c r="G15" s="2018">
        <v>5</v>
      </c>
      <c r="H15" s="2019">
        <v>150</v>
      </c>
      <c r="I15" s="2020">
        <v>75</v>
      </c>
      <c r="J15" s="2021">
        <v>45</v>
      </c>
      <c r="K15" s="2022"/>
      <c r="L15" s="2023">
        <v>30</v>
      </c>
      <c r="M15" s="2087">
        <v>75</v>
      </c>
      <c r="N15" s="2088">
        <v>5</v>
      </c>
      <c r="O15" s="2025"/>
      <c r="P15" s="2026"/>
      <c r="Q15" s="2027"/>
      <c r="R15" s="2025"/>
      <c r="S15" s="2028"/>
      <c r="T15" s="2029"/>
      <c r="U15" s="2025"/>
      <c r="V15" s="2028"/>
      <c r="W15" s="2029"/>
      <c r="X15" s="2025"/>
      <c r="Y15" s="2026"/>
      <c r="Z15" s="1971"/>
      <c r="AA15" s="1911">
        <v>1</v>
      </c>
    </row>
    <row r="16" spans="1:8" s="1911" customFormat="1" ht="18.75">
      <c r="A16" s="2030"/>
      <c r="C16" s="2031"/>
      <c r="D16" s="2032"/>
      <c r="E16" s="2032"/>
      <c r="F16" s="2031"/>
      <c r="G16" s="2033"/>
      <c r="H16" s="2031"/>
    </row>
    <row r="17" spans="1:8" s="1911" customFormat="1" ht="18.75">
      <c r="A17" s="2030"/>
      <c r="C17" s="2031"/>
      <c r="D17" s="2032"/>
      <c r="E17" s="2032"/>
      <c r="F17" s="2031"/>
      <c r="G17" s="2033"/>
      <c r="H17" s="2031"/>
    </row>
  </sheetData>
  <sheetProtection/>
  <mergeCells count="26"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C4:C7"/>
    <mergeCell ref="D4:D7"/>
    <mergeCell ref="E4:F4"/>
    <mergeCell ref="I4:I7"/>
    <mergeCell ref="J4:L4"/>
    <mergeCell ref="E5:E7"/>
    <mergeCell ref="Z2:Z7"/>
    <mergeCell ref="F5:F7"/>
    <mergeCell ref="J5:J7"/>
    <mergeCell ref="K5:K7"/>
    <mergeCell ref="L5:L7"/>
    <mergeCell ref="N6:Y6"/>
    <mergeCell ref="N3:P4"/>
    <mergeCell ref="Q3:S4"/>
    <mergeCell ref="T3:V4"/>
    <mergeCell ref="W3:Y4"/>
  </mergeCells>
  <printOptions/>
  <pageMargins left="0.3937007874015748" right="0.3937007874015748" top="0.5905511811023623" bottom="0.3937007874015748" header="0.5118110236220472" footer="0.5118110236220472"/>
  <pageSetup fitToHeight="0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"/>
  <sheetViews>
    <sheetView view="pageBreakPreview" zoomScale="70" zoomScaleSheetLayoutView="70" zoomScalePageLayoutView="0" workbookViewId="0" topLeftCell="A1">
      <pane xSplit="31" ySplit="7" topLeftCell="AF8" activePane="bottomRight" state="frozen"/>
      <selection pane="topLeft" activeCell="A1" sqref="A1"/>
      <selection pane="topRight" activeCell="AF1" sqref="AF1"/>
      <selection pane="bottomLeft" activeCell="A8" sqref="A8"/>
      <selection pane="bottomRight" activeCell="O9" sqref="O9:O14"/>
    </sheetView>
  </sheetViews>
  <sheetFormatPr defaultColWidth="9.00390625" defaultRowHeight="12.75"/>
  <cols>
    <col min="1" max="1" width="10.25390625" style="5" customWidth="1"/>
    <col min="2" max="2" width="45.375" style="6" customWidth="1"/>
    <col min="3" max="3" width="7.00390625" style="7" customWidth="1"/>
    <col min="4" max="4" width="13.625" style="8" customWidth="1"/>
    <col min="5" max="5" width="5.25390625" style="8" customWidth="1"/>
    <col min="6" max="6" width="7.00390625" style="7" customWidth="1"/>
    <col min="7" max="7" width="8.25390625" style="96" hidden="1" customWidth="1"/>
    <col min="8" max="8" width="10.75390625" style="7" hidden="1" customWidth="1"/>
    <col min="9" max="9" width="11.25390625" style="6" customWidth="1"/>
    <col min="10" max="10" width="9.125" style="6" customWidth="1"/>
    <col min="11" max="11" width="7.75390625" style="6" customWidth="1"/>
    <col min="12" max="12" width="9.25390625" style="6" customWidth="1"/>
    <col min="13" max="13" width="10.875" style="6" customWidth="1"/>
    <col min="14" max="14" width="7.25390625" style="6" hidden="1" customWidth="1"/>
    <col min="15" max="15" width="11.125" style="6" customWidth="1"/>
    <col min="16" max="16" width="7.125" style="6" hidden="1" customWidth="1"/>
    <col min="17" max="17" width="7.625" style="6" hidden="1" customWidth="1"/>
    <col min="18" max="18" width="8.00390625" style="6" hidden="1" customWidth="1"/>
    <col min="19" max="19" width="7.75390625" style="6" hidden="1" customWidth="1"/>
    <col min="20" max="20" width="8.375" style="6" hidden="1" customWidth="1"/>
    <col min="21" max="21" width="7.75390625" style="6" hidden="1" customWidth="1"/>
    <col min="22" max="23" width="7.625" style="6" hidden="1" customWidth="1"/>
    <col min="24" max="24" width="7.75390625" style="6" hidden="1" customWidth="1"/>
    <col min="25" max="25" width="8.25390625" style="6" hidden="1" customWidth="1"/>
    <col min="26" max="26" width="41.25390625" style="6" customWidth="1"/>
    <col min="27" max="28" width="9.125" style="6" customWidth="1"/>
    <col min="29" max="16384" width="9.125" style="6" customWidth="1"/>
  </cols>
  <sheetData>
    <row r="1" spans="1:26" s="1911" customFormat="1" ht="19.5" thickBot="1">
      <c r="A1" s="2887" t="s">
        <v>396</v>
      </c>
      <c r="B1" s="2888"/>
      <c r="C1" s="2888"/>
      <c r="D1" s="2888"/>
      <c r="E1" s="2888"/>
      <c r="F1" s="2888"/>
      <c r="G1" s="2888"/>
      <c r="H1" s="2888"/>
      <c r="I1" s="2888"/>
      <c r="J1" s="2888"/>
      <c r="K1" s="2888"/>
      <c r="L1" s="2888"/>
      <c r="M1" s="2888"/>
      <c r="N1" s="2888"/>
      <c r="O1" s="2888"/>
      <c r="P1" s="2888"/>
      <c r="Q1" s="2888"/>
      <c r="R1" s="2888"/>
      <c r="S1" s="2888"/>
      <c r="T1" s="2888"/>
      <c r="U1" s="2888"/>
      <c r="V1" s="2888"/>
      <c r="W1" s="2888"/>
      <c r="X1" s="2888"/>
      <c r="Y1" s="2889"/>
      <c r="Z1" s="2081"/>
    </row>
    <row r="2" spans="1:26" s="1911" customFormat="1" ht="15" customHeight="1">
      <c r="A2" s="2982" t="s">
        <v>22</v>
      </c>
      <c r="B2" s="2985" t="s">
        <v>117</v>
      </c>
      <c r="C2" s="2988" t="s">
        <v>353</v>
      </c>
      <c r="D2" s="2989"/>
      <c r="E2" s="2989"/>
      <c r="F2" s="2990"/>
      <c r="G2" s="2994" t="s">
        <v>118</v>
      </c>
      <c r="H2" s="2997" t="s">
        <v>119</v>
      </c>
      <c r="I2" s="2998"/>
      <c r="J2" s="2998"/>
      <c r="K2" s="2998"/>
      <c r="L2" s="2998"/>
      <c r="M2" s="2999"/>
      <c r="N2" s="3000"/>
      <c r="O2" s="3001"/>
      <c r="P2" s="3001"/>
      <c r="Q2" s="3001"/>
      <c r="R2" s="3001"/>
      <c r="S2" s="3001"/>
      <c r="T2" s="3001"/>
      <c r="U2" s="3001"/>
      <c r="V2" s="3001"/>
      <c r="W2" s="3001"/>
      <c r="X2" s="3001"/>
      <c r="Y2" s="3001"/>
      <c r="Z2" s="2954" t="s">
        <v>394</v>
      </c>
    </row>
    <row r="3" spans="1:26" s="1911" customFormat="1" ht="15" customHeight="1">
      <c r="A3" s="2983"/>
      <c r="B3" s="2986"/>
      <c r="C3" s="2991"/>
      <c r="D3" s="2992"/>
      <c r="E3" s="2992"/>
      <c r="F3" s="2993"/>
      <c r="G3" s="2995"/>
      <c r="H3" s="3002" t="s">
        <v>121</v>
      </c>
      <c r="I3" s="3005" t="s">
        <v>122</v>
      </c>
      <c r="J3" s="3006"/>
      <c r="K3" s="3006"/>
      <c r="L3" s="3007"/>
      <c r="M3" s="3008" t="s">
        <v>123</v>
      </c>
      <c r="N3" s="2963" t="s">
        <v>25</v>
      </c>
      <c r="O3" s="2964"/>
      <c r="P3" s="2965"/>
      <c r="Q3" s="2969" t="s">
        <v>26</v>
      </c>
      <c r="R3" s="2964"/>
      <c r="S3" s="2965"/>
      <c r="T3" s="2969" t="s">
        <v>27</v>
      </c>
      <c r="U3" s="2964"/>
      <c r="V3" s="2965"/>
      <c r="W3" s="2969" t="s">
        <v>28</v>
      </c>
      <c r="X3" s="2964"/>
      <c r="Y3" s="2964"/>
      <c r="Z3" s="2954"/>
    </row>
    <row r="4" spans="1:26" s="1911" customFormat="1" ht="24.75" customHeight="1">
      <c r="A4" s="2983"/>
      <c r="B4" s="2986"/>
      <c r="C4" s="2958" t="s">
        <v>124</v>
      </c>
      <c r="D4" s="2958" t="s">
        <v>125</v>
      </c>
      <c r="E4" s="2973" t="s">
        <v>126</v>
      </c>
      <c r="F4" s="2974"/>
      <c r="G4" s="2995"/>
      <c r="H4" s="3003"/>
      <c r="I4" s="2958" t="s">
        <v>127</v>
      </c>
      <c r="J4" s="2975" t="s">
        <v>128</v>
      </c>
      <c r="K4" s="2976"/>
      <c r="L4" s="2977"/>
      <c r="M4" s="2971"/>
      <c r="N4" s="2966"/>
      <c r="O4" s="2967"/>
      <c r="P4" s="2968"/>
      <c r="Q4" s="2970"/>
      <c r="R4" s="2967"/>
      <c r="S4" s="2968"/>
      <c r="T4" s="2970"/>
      <c r="U4" s="2967"/>
      <c r="V4" s="2968"/>
      <c r="W4" s="2970"/>
      <c r="X4" s="2967"/>
      <c r="Y4" s="2967"/>
      <c r="Z4" s="2954"/>
    </row>
    <row r="5" spans="1:26" s="1911" customFormat="1" ht="15" customHeight="1">
      <c r="A5" s="2983"/>
      <c r="B5" s="2986"/>
      <c r="C5" s="2959"/>
      <c r="D5" s="2971"/>
      <c r="E5" s="2978" t="s">
        <v>129</v>
      </c>
      <c r="F5" s="2955" t="s">
        <v>130</v>
      </c>
      <c r="G5" s="2995"/>
      <c r="H5" s="3003"/>
      <c r="I5" s="2959"/>
      <c r="J5" s="2958" t="s">
        <v>24</v>
      </c>
      <c r="K5" s="2958" t="s">
        <v>131</v>
      </c>
      <c r="L5" s="2958" t="s">
        <v>132</v>
      </c>
      <c r="M5" s="2971"/>
      <c r="N5" s="1915">
        <v>1</v>
      </c>
      <c r="O5" s="1916" t="s">
        <v>344</v>
      </c>
      <c r="P5" s="1916" t="s">
        <v>345</v>
      </c>
      <c r="Q5" s="1916">
        <v>3</v>
      </c>
      <c r="R5" s="1916" t="s">
        <v>346</v>
      </c>
      <c r="S5" s="1916" t="s">
        <v>347</v>
      </c>
      <c r="T5" s="1916">
        <v>5</v>
      </c>
      <c r="U5" s="1916" t="s">
        <v>348</v>
      </c>
      <c r="V5" s="1916" t="s">
        <v>349</v>
      </c>
      <c r="W5" s="1916">
        <v>7</v>
      </c>
      <c r="X5" s="1916" t="s">
        <v>350</v>
      </c>
      <c r="Y5" s="2082" t="s">
        <v>351</v>
      </c>
      <c r="Z5" s="2954"/>
    </row>
    <row r="6" spans="1:26" s="1911" customFormat="1" ht="19.5" thickBot="1">
      <c r="A6" s="2983"/>
      <c r="B6" s="2986"/>
      <c r="C6" s="2959"/>
      <c r="D6" s="2971"/>
      <c r="E6" s="2978"/>
      <c r="F6" s="2956"/>
      <c r="G6" s="2995"/>
      <c r="H6" s="3003"/>
      <c r="I6" s="2959"/>
      <c r="J6" s="2959"/>
      <c r="K6" s="2959"/>
      <c r="L6" s="2959"/>
      <c r="M6" s="2971"/>
      <c r="N6" s="2961"/>
      <c r="O6" s="2962"/>
      <c r="P6" s="2962"/>
      <c r="Q6" s="2962"/>
      <c r="R6" s="2962"/>
      <c r="S6" s="2962"/>
      <c r="T6" s="2962"/>
      <c r="U6" s="2962"/>
      <c r="V6" s="2962"/>
      <c r="W6" s="2962"/>
      <c r="X6" s="2962"/>
      <c r="Y6" s="2962"/>
      <c r="Z6" s="2954"/>
    </row>
    <row r="7" spans="1:26" s="1911" customFormat="1" ht="54" customHeight="1" thickBot="1">
      <c r="A7" s="2984"/>
      <c r="B7" s="2987"/>
      <c r="C7" s="2960"/>
      <c r="D7" s="2972"/>
      <c r="E7" s="2978"/>
      <c r="F7" s="2957"/>
      <c r="G7" s="2996"/>
      <c r="H7" s="3004"/>
      <c r="I7" s="2960"/>
      <c r="J7" s="2960"/>
      <c r="K7" s="2960"/>
      <c r="L7" s="2960"/>
      <c r="M7" s="2972"/>
      <c r="N7" s="1918">
        <v>15</v>
      </c>
      <c r="O7" s="1919" t="s">
        <v>393</v>
      </c>
      <c r="P7" s="1920">
        <v>9</v>
      </c>
      <c r="Q7" s="1918">
        <v>15</v>
      </c>
      <c r="R7" s="1919">
        <v>9</v>
      </c>
      <c r="S7" s="1920">
        <v>9</v>
      </c>
      <c r="T7" s="1918">
        <v>15</v>
      </c>
      <c r="U7" s="1919">
        <v>9</v>
      </c>
      <c r="V7" s="1920">
        <v>9</v>
      </c>
      <c r="W7" s="1918">
        <v>15</v>
      </c>
      <c r="X7" s="1919">
        <v>9</v>
      </c>
      <c r="Y7" s="2083">
        <v>8</v>
      </c>
      <c r="Z7" s="2954"/>
    </row>
    <row r="8" spans="1:26" s="1911" customFormat="1" ht="18.75">
      <c r="A8" s="1921">
        <v>1</v>
      </c>
      <c r="B8" s="1922">
        <v>2</v>
      </c>
      <c r="C8" s="1923">
        <v>3</v>
      </c>
      <c r="D8" s="1923">
        <v>4</v>
      </c>
      <c r="E8" s="1924">
        <v>5</v>
      </c>
      <c r="F8" s="1913">
        <v>6</v>
      </c>
      <c r="G8" s="1925">
        <v>7</v>
      </c>
      <c r="H8" s="1912">
        <v>8</v>
      </c>
      <c r="I8" s="1923">
        <v>9</v>
      </c>
      <c r="J8" s="1923">
        <v>10</v>
      </c>
      <c r="K8" s="1923">
        <v>11</v>
      </c>
      <c r="L8" s="1923">
        <v>12</v>
      </c>
      <c r="M8" s="1926">
        <v>13</v>
      </c>
      <c r="N8" s="1927">
        <v>14</v>
      </c>
      <c r="O8" s="1923">
        <v>15</v>
      </c>
      <c r="P8" s="1923">
        <v>16</v>
      </c>
      <c r="Q8" s="1923">
        <v>17</v>
      </c>
      <c r="R8" s="1923">
        <v>18</v>
      </c>
      <c r="S8" s="1923">
        <v>19</v>
      </c>
      <c r="T8" s="1923">
        <v>20</v>
      </c>
      <c r="U8" s="1923">
        <v>21</v>
      </c>
      <c r="V8" s="1923">
        <v>22</v>
      </c>
      <c r="W8" s="1923">
        <v>23</v>
      </c>
      <c r="X8" s="1923">
        <v>24</v>
      </c>
      <c r="Y8" s="1913">
        <v>25</v>
      </c>
      <c r="Z8" s="2085"/>
    </row>
    <row r="9" spans="1:27" s="1911" customFormat="1" ht="43.5" customHeight="1">
      <c r="A9" s="1928" t="s">
        <v>135</v>
      </c>
      <c r="B9" s="1929" t="s">
        <v>65</v>
      </c>
      <c r="C9" s="1930"/>
      <c r="D9" s="1931"/>
      <c r="E9" s="1931"/>
      <c r="F9" s="1932"/>
      <c r="G9" s="2092">
        <v>1.5</v>
      </c>
      <c r="H9" s="1934">
        <v>45</v>
      </c>
      <c r="I9" s="1935">
        <v>18</v>
      </c>
      <c r="J9" s="1935"/>
      <c r="K9" s="1935"/>
      <c r="L9" s="1935">
        <v>18</v>
      </c>
      <c r="M9" s="1939">
        <v>27</v>
      </c>
      <c r="N9" s="1937"/>
      <c r="O9" s="2093">
        <v>2</v>
      </c>
      <c r="P9" s="1938"/>
      <c r="Q9" s="1930"/>
      <c r="R9" s="1935"/>
      <c r="S9" s="1939"/>
      <c r="T9" s="1940"/>
      <c r="U9" s="1941"/>
      <c r="V9" s="1942"/>
      <c r="W9" s="1943"/>
      <c r="X9" s="1941"/>
      <c r="Y9" s="1942"/>
      <c r="Z9" s="1941"/>
      <c r="AA9" s="1911" t="s">
        <v>344</v>
      </c>
    </row>
    <row r="10" spans="1:27" s="1911" customFormat="1" ht="18.75">
      <c r="A10" s="1961" t="s">
        <v>144</v>
      </c>
      <c r="B10" s="1962" t="s">
        <v>35</v>
      </c>
      <c r="C10" s="1937"/>
      <c r="D10" s="1964"/>
      <c r="E10" s="1964"/>
      <c r="F10" s="1914"/>
      <c r="G10" s="1965">
        <v>2</v>
      </c>
      <c r="H10" s="1966">
        <v>60</v>
      </c>
      <c r="I10" s="1967">
        <v>36</v>
      </c>
      <c r="J10" s="1968"/>
      <c r="K10" s="1968"/>
      <c r="L10" s="1968">
        <v>36</v>
      </c>
      <c r="M10" s="1969">
        <v>24</v>
      </c>
      <c r="N10" s="1970"/>
      <c r="O10" s="1971">
        <v>4</v>
      </c>
      <c r="P10" s="1972"/>
      <c r="Q10" s="1970"/>
      <c r="R10" s="1971"/>
      <c r="S10" s="1972"/>
      <c r="T10" s="1973"/>
      <c r="U10" s="1974"/>
      <c r="V10" s="1975"/>
      <c r="W10" s="1976"/>
      <c r="X10" s="1974"/>
      <c r="Y10" s="1975"/>
      <c r="Z10" s="1974"/>
      <c r="AA10" s="1911" t="s">
        <v>344</v>
      </c>
    </row>
    <row r="11" spans="1:27" s="1911" customFormat="1" ht="19.5" thickBot="1">
      <c r="A11" s="2012" t="s">
        <v>156</v>
      </c>
      <c r="B11" s="2013" t="s">
        <v>70</v>
      </c>
      <c r="C11" s="2094" t="s">
        <v>344</v>
      </c>
      <c r="D11" s="2023"/>
      <c r="E11" s="2095"/>
      <c r="F11" s="2096"/>
      <c r="G11" s="2097">
        <v>1.5</v>
      </c>
      <c r="H11" s="2019">
        <v>45</v>
      </c>
      <c r="I11" s="2020">
        <v>27</v>
      </c>
      <c r="J11" s="2021">
        <v>9</v>
      </c>
      <c r="K11" s="2023">
        <v>18</v>
      </c>
      <c r="L11" s="2023"/>
      <c r="M11" s="2024">
        <v>18</v>
      </c>
      <c r="N11" s="2098"/>
      <c r="O11" s="2099">
        <v>3</v>
      </c>
      <c r="P11" s="2100"/>
      <c r="Q11" s="2101"/>
      <c r="R11" s="2099"/>
      <c r="S11" s="2102"/>
      <c r="T11" s="2098"/>
      <c r="U11" s="2099"/>
      <c r="V11" s="2102"/>
      <c r="W11" s="2098"/>
      <c r="X11" s="2099"/>
      <c r="Y11" s="2100"/>
      <c r="Z11" s="1971"/>
      <c r="AA11" s="1911" t="s">
        <v>344</v>
      </c>
    </row>
    <row r="12" spans="1:27" s="1911" customFormat="1" ht="37.5">
      <c r="A12" s="1996" t="s">
        <v>174</v>
      </c>
      <c r="B12" s="1997" t="s">
        <v>43</v>
      </c>
      <c r="C12" s="2103"/>
      <c r="D12" s="1999"/>
      <c r="E12" s="2000"/>
      <c r="F12" s="2001"/>
      <c r="G12" s="2002">
        <v>2</v>
      </c>
      <c r="H12" s="2003">
        <v>60</v>
      </c>
      <c r="I12" s="2004">
        <v>27</v>
      </c>
      <c r="J12" s="2005">
        <v>18</v>
      </c>
      <c r="K12" s="2104"/>
      <c r="L12" s="1999">
        <v>9</v>
      </c>
      <c r="M12" s="2006">
        <v>33</v>
      </c>
      <c r="N12" s="2009"/>
      <c r="O12" s="1971">
        <v>3</v>
      </c>
      <c r="P12" s="2008"/>
      <c r="Q12" s="1970"/>
      <c r="R12" s="1971"/>
      <c r="S12" s="1972"/>
      <c r="T12" s="2009"/>
      <c r="U12" s="1971"/>
      <c r="V12" s="1972"/>
      <c r="W12" s="2009"/>
      <c r="X12" s="1971"/>
      <c r="Y12" s="2008"/>
      <c r="Z12" s="1971"/>
      <c r="AA12" s="1911" t="s">
        <v>344</v>
      </c>
    </row>
    <row r="13" spans="1:27" s="1911" customFormat="1" ht="38.25" thickBot="1">
      <c r="A13" s="2012" t="s">
        <v>297</v>
      </c>
      <c r="B13" s="2013" t="s">
        <v>84</v>
      </c>
      <c r="C13" s="2094" t="s">
        <v>344</v>
      </c>
      <c r="D13" s="2015"/>
      <c r="E13" s="2016"/>
      <c r="F13" s="2096"/>
      <c r="G13" s="2105">
        <v>4.5</v>
      </c>
      <c r="H13" s="2019">
        <v>135</v>
      </c>
      <c r="I13" s="2020">
        <v>63</v>
      </c>
      <c r="J13" s="2021">
        <v>27</v>
      </c>
      <c r="K13" s="2023"/>
      <c r="L13" s="2023">
        <v>36</v>
      </c>
      <c r="M13" s="2024">
        <v>72</v>
      </c>
      <c r="N13" s="2098"/>
      <c r="O13" s="2099">
        <v>7</v>
      </c>
      <c r="P13" s="2100"/>
      <c r="Q13" s="2101"/>
      <c r="R13" s="2099"/>
      <c r="S13" s="2102"/>
      <c r="T13" s="2098"/>
      <c r="U13" s="2099"/>
      <c r="V13" s="2102"/>
      <c r="W13" s="2098"/>
      <c r="X13" s="2099"/>
      <c r="Y13" s="2100"/>
      <c r="Z13" s="1971"/>
      <c r="AA13" s="1911" t="s">
        <v>344</v>
      </c>
    </row>
    <row r="14" spans="1:27" s="1911" customFormat="1" ht="18.75">
      <c r="A14" s="2106" t="s">
        <v>160</v>
      </c>
      <c r="B14" s="2107" t="s">
        <v>37</v>
      </c>
      <c r="C14" s="2108" t="s">
        <v>344</v>
      </c>
      <c r="D14" s="2109"/>
      <c r="E14" s="2110"/>
      <c r="F14" s="2111"/>
      <c r="G14" s="2112">
        <v>5</v>
      </c>
      <c r="H14" s="2113">
        <v>150</v>
      </c>
      <c r="I14" s="2114">
        <v>63</v>
      </c>
      <c r="J14" s="2115">
        <v>36</v>
      </c>
      <c r="K14" s="2116"/>
      <c r="L14" s="2117">
        <v>27</v>
      </c>
      <c r="M14" s="2118">
        <v>87</v>
      </c>
      <c r="N14" s="2119"/>
      <c r="O14" s="2120">
        <v>7</v>
      </c>
      <c r="P14" s="2121"/>
      <c r="Q14" s="2122"/>
      <c r="R14" s="2120"/>
      <c r="S14" s="2123"/>
      <c r="T14" s="2119"/>
      <c r="U14" s="2120"/>
      <c r="V14" s="2123"/>
      <c r="W14" s="2119"/>
      <c r="X14" s="2120"/>
      <c r="Y14" s="2121"/>
      <c r="Z14" s="1971"/>
      <c r="AA14" s="1911" t="s">
        <v>344</v>
      </c>
    </row>
    <row r="15" spans="1:8" s="1911" customFormat="1" ht="18.75">
      <c r="A15" s="2030"/>
      <c r="C15" s="2031"/>
      <c r="D15" s="2032"/>
      <c r="E15" s="2032"/>
      <c r="F15" s="2031"/>
      <c r="G15" s="2033"/>
      <c r="H15" s="2031"/>
    </row>
  </sheetData>
  <sheetProtection/>
  <mergeCells count="26"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C4:C7"/>
    <mergeCell ref="D4:D7"/>
    <mergeCell ref="E4:F4"/>
    <mergeCell ref="I4:I7"/>
    <mergeCell ref="J4:L4"/>
    <mergeCell ref="E5:E7"/>
    <mergeCell ref="Z2:Z7"/>
    <mergeCell ref="F5:F7"/>
    <mergeCell ref="J5:J7"/>
    <mergeCell ref="K5:K7"/>
    <mergeCell ref="L5:L7"/>
    <mergeCell ref="N6:Y6"/>
    <mergeCell ref="N3:P4"/>
    <mergeCell ref="Q3:S4"/>
    <mergeCell ref="T3:V4"/>
    <mergeCell ref="W3:Y4"/>
  </mergeCells>
  <printOptions/>
  <pageMargins left="0.3937007874015748" right="0.3937007874015748" top="0.5905511811023623" bottom="0.3937007874015748" header="0.5118110236220472" footer="0.5118110236220472"/>
  <pageSetup fitToHeight="0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view="pageBreakPreview" zoomScale="70" zoomScaleSheetLayoutView="70" zoomScalePageLayoutView="0" workbookViewId="0" topLeftCell="A1">
      <pane xSplit="31" ySplit="7" topLeftCell="AF8" activePane="bottomRight" state="frozen"/>
      <selection pane="topLeft" activeCell="A1" sqref="A1"/>
      <selection pane="topRight" activeCell="AF1" sqref="AF1"/>
      <selection pane="bottomLeft" activeCell="A8" sqref="A8"/>
      <selection pane="bottomRight" activeCell="P14" sqref="P14"/>
    </sheetView>
  </sheetViews>
  <sheetFormatPr defaultColWidth="9.00390625" defaultRowHeight="12.75"/>
  <cols>
    <col min="1" max="1" width="10.25390625" style="5" customWidth="1"/>
    <col min="2" max="2" width="60.625" style="6" customWidth="1"/>
    <col min="3" max="3" width="7.00390625" style="7" customWidth="1"/>
    <col min="4" max="4" width="13.625" style="8" customWidth="1"/>
    <col min="5" max="5" width="5.25390625" style="8" customWidth="1"/>
    <col min="6" max="6" width="7.00390625" style="7" customWidth="1"/>
    <col min="7" max="7" width="8.25390625" style="96" hidden="1" customWidth="1"/>
    <col min="8" max="8" width="10.75390625" style="7" hidden="1" customWidth="1"/>
    <col min="9" max="9" width="11.25390625" style="6" customWidth="1"/>
    <col min="10" max="10" width="9.125" style="6" customWidth="1"/>
    <col min="11" max="11" width="7.75390625" style="6" customWidth="1"/>
    <col min="12" max="12" width="9.25390625" style="6" customWidth="1"/>
    <col min="13" max="13" width="10.875" style="6" hidden="1" customWidth="1"/>
    <col min="14" max="14" width="7.25390625" style="6" hidden="1" customWidth="1"/>
    <col min="15" max="15" width="7.00390625" style="6" hidden="1" customWidth="1"/>
    <col min="16" max="16" width="12.75390625" style="6" customWidth="1"/>
    <col min="17" max="17" width="7.625" style="6" hidden="1" customWidth="1"/>
    <col min="18" max="18" width="8.00390625" style="6" hidden="1" customWidth="1"/>
    <col min="19" max="19" width="7.75390625" style="6" hidden="1" customWidth="1"/>
    <col min="20" max="20" width="8.375" style="6" hidden="1" customWidth="1"/>
    <col min="21" max="21" width="7.75390625" style="6" hidden="1" customWidth="1"/>
    <col min="22" max="23" width="7.625" style="6" hidden="1" customWidth="1"/>
    <col min="24" max="24" width="7.75390625" style="6" hidden="1" customWidth="1"/>
    <col min="25" max="25" width="8.25390625" style="6" hidden="1" customWidth="1"/>
    <col min="26" max="26" width="36.875" style="6" customWidth="1"/>
    <col min="27" max="28" width="9.125" style="6" customWidth="1"/>
    <col min="29" max="16384" width="9.125" style="6" customWidth="1"/>
  </cols>
  <sheetData>
    <row r="1" spans="1:26" s="1911" customFormat="1" ht="21" thickBot="1">
      <c r="A1" s="3009" t="s">
        <v>397</v>
      </c>
      <c r="B1" s="3010"/>
      <c r="C1" s="3010"/>
      <c r="D1" s="3010"/>
      <c r="E1" s="3010"/>
      <c r="F1" s="3010"/>
      <c r="G1" s="3010"/>
      <c r="H1" s="3010"/>
      <c r="I1" s="3010"/>
      <c r="J1" s="3010"/>
      <c r="K1" s="3010"/>
      <c r="L1" s="3010"/>
      <c r="M1" s="3010"/>
      <c r="N1" s="3010"/>
      <c r="O1" s="3010"/>
      <c r="P1" s="3010"/>
      <c r="Q1" s="3010"/>
      <c r="R1" s="3010"/>
      <c r="S1" s="3010"/>
      <c r="T1" s="3010"/>
      <c r="U1" s="3010"/>
      <c r="V1" s="3010"/>
      <c r="W1" s="3010"/>
      <c r="X1" s="3010"/>
      <c r="Y1" s="3011"/>
      <c r="Z1" s="2081"/>
    </row>
    <row r="2" spans="1:26" s="1911" customFormat="1" ht="15" customHeight="1">
      <c r="A2" s="2982" t="s">
        <v>22</v>
      </c>
      <c r="B2" s="2985" t="s">
        <v>117</v>
      </c>
      <c r="C2" s="2988" t="s">
        <v>353</v>
      </c>
      <c r="D2" s="2989"/>
      <c r="E2" s="2989"/>
      <c r="F2" s="2990"/>
      <c r="G2" s="2994" t="s">
        <v>118</v>
      </c>
      <c r="H2" s="2997" t="s">
        <v>119</v>
      </c>
      <c r="I2" s="2998"/>
      <c r="J2" s="2998"/>
      <c r="K2" s="2998"/>
      <c r="L2" s="2998"/>
      <c r="M2" s="2999"/>
      <c r="N2" s="3000"/>
      <c r="O2" s="3001"/>
      <c r="P2" s="3001"/>
      <c r="Q2" s="3001"/>
      <c r="R2" s="3001"/>
      <c r="S2" s="3001"/>
      <c r="T2" s="3001"/>
      <c r="U2" s="3001"/>
      <c r="V2" s="3001"/>
      <c r="W2" s="3001"/>
      <c r="X2" s="3001"/>
      <c r="Y2" s="3001"/>
      <c r="Z2" s="2954" t="s">
        <v>394</v>
      </c>
    </row>
    <row r="3" spans="1:26" s="1911" customFormat="1" ht="15" customHeight="1">
      <c r="A3" s="2983"/>
      <c r="B3" s="2986"/>
      <c r="C3" s="2991"/>
      <c r="D3" s="2992"/>
      <c r="E3" s="2992"/>
      <c r="F3" s="2993"/>
      <c r="G3" s="2995"/>
      <c r="H3" s="3002" t="s">
        <v>121</v>
      </c>
      <c r="I3" s="3005" t="s">
        <v>122</v>
      </c>
      <c r="J3" s="3006"/>
      <c r="K3" s="3006"/>
      <c r="L3" s="3007"/>
      <c r="M3" s="3008" t="s">
        <v>123</v>
      </c>
      <c r="N3" s="2963" t="s">
        <v>25</v>
      </c>
      <c r="O3" s="2964"/>
      <c r="P3" s="2965"/>
      <c r="Q3" s="2969" t="s">
        <v>26</v>
      </c>
      <c r="R3" s="2964"/>
      <c r="S3" s="2965"/>
      <c r="T3" s="2969" t="s">
        <v>27</v>
      </c>
      <c r="U3" s="2964"/>
      <c r="V3" s="2965"/>
      <c r="W3" s="2969" t="s">
        <v>28</v>
      </c>
      <c r="X3" s="2964"/>
      <c r="Y3" s="2964"/>
      <c r="Z3" s="2954"/>
    </row>
    <row r="4" spans="1:26" s="1911" customFormat="1" ht="24.75" customHeight="1">
      <c r="A4" s="2983"/>
      <c r="B4" s="2986"/>
      <c r="C4" s="2958" t="s">
        <v>124</v>
      </c>
      <c r="D4" s="2958" t="s">
        <v>125</v>
      </c>
      <c r="E4" s="2973" t="s">
        <v>126</v>
      </c>
      <c r="F4" s="2974"/>
      <c r="G4" s="2995"/>
      <c r="H4" s="3003"/>
      <c r="I4" s="2958" t="s">
        <v>127</v>
      </c>
      <c r="J4" s="2975" t="s">
        <v>128</v>
      </c>
      <c r="K4" s="2976"/>
      <c r="L4" s="2977"/>
      <c r="M4" s="2971"/>
      <c r="N4" s="2966"/>
      <c r="O4" s="2967"/>
      <c r="P4" s="2968"/>
      <c r="Q4" s="2970"/>
      <c r="R4" s="2967"/>
      <c r="S4" s="2968"/>
      <c r="T4" s="2970"/>
      <c r="U4" s="2967"/>
      <c r="V4" s="2968"/>
      <c r="W4" s="2970"/>
      <c r="X4" s="2967"/>
      <c r="Y4" s="2967"/>
      <c r="Z4" s="2954"/>
    </row>
    <row r="5" spans="1:26" s="1911" customFormat="1" ht="15" customHeight="1">
      <c r="A5" s="2983"/>
      <c r="B5" s="2986"/>
      <c r="C5" s="2959"/>
      <c r="D5" s="2971"/>
      <c r="E5" s="2978" t="s">
        <v>129</v>
      </c>
      <c r="F5" s="2955" t="s">
        <v>130</v>
      </c>
      <c r="G5" s="2995"/>
      <c r="H5" s="3003"/>
      <c r="I5" s="2959"/>
      <c r="J5" s="2958" t="s">
        <v>24</v>
      </c>
      <c r="K5" s="2958" t="s">
        <v>131</v>
      </c>
      <c r="L5" s="2958" t="s">
        <v>132</v>
      </c>
      <c r="M5" s="2971"/>
      <c r="N5" s="1915">
        <v>1</v>
      </c>
      <c r="O5" s="1916" t="s">
        <v>344</v>
      </c>
      <c r="P5" s="1916" t="s">
        <v>345</v>
      </c>
      <c r="Q5" s="1916">
        <v>3</v>
      </c>
      <c r="R5" s="1916" t="s">
        <v>346</v>
      </c>
      <c r="S5" s="1916" t="s">
        <v>347</v>
      </c>
      <c r="T5" s="1916">
        <v>5</v>
      </c>
      <c r="U5" s="1916" t="s">
        <v>348</v>
      </c>
      <c r="V5" s="1916" t="s">
        <v>349</v>
      </c>
      <c r="W5" s="1916">
        <v>7</v>
      </c>
      <c r="X5" s="1916" t="s">
        <v>350</v>
      </c>
      <c r="Y5" s="2082" t="s">
        <v>351</v>
      </c>
      <c r="Z5" s="2954"/>
    </row>
    <row r="6" spans="1:26" s="1911" customFormat="1" ht="19.5" thickBot="1">
      <c r="A6" s="2983"/>
      <c r="B6" s="2986"/>
      <c r="C6" s="2959"/>
      <c r="D6" s="2971"/>
      <c r="E6" s="2978"/>
      <c r="F6" s="2956"/>
      <c r="G6" s="2995"/>
      <c r="H6" s="3003"/>
      <c r="I6" s="2959"/>
      <c r="J6" s="2959"/>
      <c r="K6" s="2959"/>
      <c r="L6" s="2959"/>
      <c r="M6" s="2971"/>
      <c r="N6" s="2961"/>
      <c r="O6" s="2962"/>
      <c r="P6" s="2962"/>
      <c r="Q6" s="2962"/>
      <c r="R6" s="2962"/>
      <c r="S6" s="2962"/>
      <c r="T6" s="2962"/>
      <c r="U6" s="2962"/>
      <c r="V6" s="2962"/>
      <c r="W6" s="2962"/>
      <c r="X6" s="2962"/>
      <c r="Y6" s="2962"/>
      <c r="Z6" s="2954"/>
    </row>
    <row r="7" spans="1:26" s="1911" customFormat="1" ht="54" customHeight="1" thickBot="1">
      <c r="A7" s="2984"/>
      <c r="B7" s="2987"/>
      <c r="C7" s="2960"/>
      <c r="D7" s="2972"/>
      <c r="E7" s="2978"/>
      <c r="F7" s="2957"/>
      <c r="G7" s="2996"/>
      <c r="H7" s="3004"/>
      <c r="I7" s="2960"/>
      <c r="J7" s="2960"/>
      <c r="K7" s="2960"/>
      <c r="L7" s="2960"/>
      <c r="M7" s="2972"/>
      <c r="N7" s="1918">
        <v>15</v>
      </c>
      <c r="O7" s="1919">
        <v>9</v>
      </c>
      <c r="P7" s="1920" t="s">
        <v>393</v>
      </c>
      <c r="Q7" s="1918">
        <v>15</v>
      </c>
      <c r="R7" s="1919">
        <v>9</v>
      </c>
      <c r="S7" s="1920">
        <v>9</v>
      </c>
      <c r="T7" s="1918">
        <v>15</v>
      </c>
      <c r="U7" s="1919">
        <v>9</v>
      </c>
      <c r="V7" s="1920">
        <v>9</v>
      </c>
      <c r="W7" s="1918">
        <v>15</v>
      </c>
      <c r="X7" s="1919">
        <v>9</v>
      </c>
      <c r="Y7" s="2083">
        <v>8</v>
      </c>
      <c r="Z7" s="2954"/>
    </row>
    <row r="8" spans="1:26" s="1911" customFormat="1" ht="18.75">
      <c r="A8" s="1921">
        <v>1</v>
      </c>
      <c r="B8" s="1922">
        <v>2</v>
      </c>
      <c r="C8" s="1923">
        <v>3</v>
      </c>
      <c r="D8" s="1923">
        <v>4</v>
      </c>
      <c r="E8" s="1924">
        <v>5</v>
      </c>
      <c r="F8" s="1913">
        <v>6</v>
      </c>
      <c r="G8" s="1925">
        <v>7</v>
      </c>
      <c r="H8" s="1912">
        <v>8</v>
      </c>
      <c r="I8" s="1923">
        <v>9</v>
      </c>
      <c r="J8" s="1923">
        <v>10</v>
      </c>
      <c r="K8" s="1923">
        <v>11</v>
      </c>
      <c r="L8" s="1923">
        <v>12</v>
      </c>
      <c r="M8" s="1926">
        <v>13</v>
      </c>
      <c r="N8" s="1927">
        <v>14</v>
      </c>
      <c r="O8" s="1923">
        <v>15</v>
      </c>
      <c r="P8" s="1923">
        <v>16</v>
      </c>
      <c r="Q8" s="1923">
        <v>17</v>
      </c>
      <c r="R8" s="1923">
        <v>18</v>
      </c>
      <c r="S8" s="1923">
        <v>19</v>
      </c>
      <c r="T8" s="1923">
        <v>20</v>
      </c>
      <c r="U8" s="1923">
        <v>21</v>
      </c>
      <c r="V8" s="1923">
        <v>22</v>
      </c>
      <c r="W8" s="1923">
        <v>23</v>
      </c>
      <c r="X8" s="1923">
        <v>24</v>
      </c>
      <c r="Y8" s="1913">
        <v>25</v>
      </c>
      <c r="Z8" s="2085"/>
    </row>
    <row r="9" spans="1:27" s="1911" customFormat="1" ht="45" customHeight="1">
      <c r="A9" s="1961" t="s">
        <v>136</v>
      </c>
      <c r="B9" s="2124" t="s">
        <v>65</v>
      </c>
      <c r="C9" s="2125" t="s">
        <v>345</v>
      </c>
      <c r="D9" s="2126"/>
      <c r="E9" s="2126"/>
      <c r="F9" s="2127"/>
      <c r="G9" s="2128">
        <v>1.5</v>
      </c>
      <c r="H9" s="2129">
        <v>45</v>
      </c>
      <c r="I9" s="2130">
        <v>18</v>
      </c>
      <c r="J9" s="2130"/>
      <c r="K9" s="2130"/>
      <c r="L9" s="2130">
        <v>18</v>
      </c>
      <c r="M9" s="2131">
        <v>27</v>
      </c>
      <c r="N9" s="2132"/>
      <c r="O9" s="2130"/>
      <c r="P9" s="2133">
        <v>2</v>
      </c>
      <c r="Q9" s="2125"/>
      <c r="R9" s="2130"/>
      <c r="S9" s="2131"/>
      <c r="T9" s="2134"/>
      <c r="U9" s="2135"/>
      <c r="V9" s="2136"/>
      <c r="W9" s="2137"/>
      <c r="X9" s="2135"/>
      <c r="Y9" s="2136"/>
      <c r="Z9" s="1941"/>
      <c r="AA9" s="1911" t="s">
        <v>345</v>
      </c>
    </row>
    <row r="10" spans="1:27" s="1911" customFormat="1" ht="18.75">
      <c r="A10" s="1961" t="s">
        <v>145</v>
      </c>
      <c r="B10" s="1962" t="s">
        <v>35</v>
      </c>
      <c r="C10" s="1937"/>
      <c r="D10" s="1963" t="s">
        <v>356</v>
      </c>
      <c r="E10" s="1964"/>
      <c r="F10" s="1914"/>
      <c r="G10" s="1965">
        <v>2</v>
      </c>
      <c r="H10" s="1966">
        <v>60</v>
      </c>
      <c r="I10" s="1967">
        <v>36</v>
      </c>
      <c r="J10" s="1968"/>
      <c r="K10" s="1968"/>
      <c r="L10" s="1968">
        <v>36</v>
      </c>
      <c r="M10" s="1969">
        <v>24</v>
      </c>
      <c r="N10" s="1970"/>
      <c r="O10" s="1971"/>
      <c r="P10" s="1972">
        <v>4</v>
      </c>
      <c r="Q10" s="1970"/>
      <c r="R10" s="1971"/>
      <c r="S10" s="1972"/>
      <c r="T10" s="1973"/>
      <c r="U10" s="1974"/>
      <c r="V10" s="1975"/>
      <c r="W10" s="1976"/>
      <c r="X10" s="1974"/>
      <c r="Y10" s="1975"/>
      <c r="Z10" s="1974"/>
      <c r="AA10" s="1911" t="s">
        <v>345</v>
      </c>
    </row>
    <row r="11" spans="1:27" s="1911" customFormat="1" ht="37.5">
      <c r="A11" s="1996" t="s">
        <v>152</v>
      </c>
      <c r="B11" s="1997" t="s">
        <v>69</v>
      </c>
      <c r="C11" s="1998"/>
      <c r="D11" s="1999" t="s">
        <v>345</v>
      </c>
      <c r="E11" s="2011"/>
      <c r="F11" s="2001"/>
      <c r="G11" s="2002">
        <v>3</v>
      </c>
      <c r="H11" s="1497">
        <v>90</v>
      </c>
      <c r="I11" s="2004">
        <v>45</v>
      </c>
      <c r="J11" s="2005">
        <v>18</v>
      </c>
      <c r="K11" s="1999"/>
      <c r="L11" s="1999">
        <v>27</v>
      </c>
      <c r="M11" s="1936">
        <v>45</v>
      </c>
      <c r="N11" s="2009"/>
      <c r="O11" s="1971"/>
      <c r="P11" s="2008">
        <v>5</v>
      </c>
      <c r="Q11" s="1970"/>
      <c r="R11" s="1971"/>
      <c r="S11" s="2138"/>
      <c r="T11" s="2009"/>
      <c r="U11" s="1971"/>
      <c r="V11" s="1972"/>
      <c r="W11" s="2009"/>
      <c r="X11" s="1971"/>
      <c r="Y11" s="2008"/>
      <c r="Z11" s="1971"/>
      <c r="AA11" s="1911" t="s">
        <v>345</v>
      </c>
    </row>
    <row r="12" spans="1:27" s="1911" customFormat="1" ht="19.5" thickBot="1">
      <c r="A12" s="2012" t="s">
        <v>175</v>
      </c>
      <c r="B12" s="2013" t="s">
        <v>43</v>
      </c>
      <c r="C12" s="2014" t="s">
        <v>345</v>
      </c>
      <c r="D12" s="2015"/>
      <c r="E12" s="2016"/>
      <c r="F12" s="2096"/>
      <c r="G12" s="2097">
        <v>2</v>
      </c>
      <c r="H12" s="2019">
        <v>60</v>
      </c>
      <c r="I12" s="2020">
        <v>27</v>
      </c>
      <c r="J12" s="2021">
        <v>18</v>
      </c>
      <c r="K12" s="2022"/>
      <c r="L12" s="2023">
        <v>9</v>
      </c>
      <c r="M12" s="2024">
        <v>33</v>
      </c>
      <c r="N12" s="2098"/>
      <c r="O12" s="2099"/>
      <c r="P12" s="2100">
        <v>3</v>
      </c>
      <c r="Q12" s="2101"/>
      <c r="R12" s="2099"/>
      <c r="S12" s="2102"/>
      <c r="T12" s="2098"/>
      <c r="U12" s="2099"/>
      <c r="V12" s="2102"/>
      <c r="W12" s="2098"/>
      <c r="X12" s="2099"/>
      <c r="Y12" s="2100"/>
      <c r="Z12" s="1971"/>
      <c r="AA12" s="1911" t="s">
        <v>345</v>
      </c>
    </row>
    <row r="13" spans="1:27" s="1911" customFormat="1" ht="18.75">
      <c r="A13" s="1996" t="s">
        <v>176</v>
      </c>
      <c r="B13" s="1997" t="s">
        <v>38</v>
      </c>
      <c r="C13" s="2103" t="s">
        <v>345</v>
      </c>
      <c r="D13" s="2010"/>
      <c r="E13" s="2011"/>
      <c r="F13" s="2139"/>
      <c r="G13" s="2140">
        <v>4</v>
      </c>
      <c r="H13" s="2003">
        <v>120</v>
      </c>
      <c r="I13" s="2004">
        <v>54</v>
      </c>
      <c r="J13" s="2005">
        <v>36</v>
      </c>
      <c r="K13" s="2104"/>
      <c r="L13" s="1999">
        <v>18</v>
      </c>
      <c r="M13" s="2006">
        <v>66</v>
      </c>
      <c r="N13" s="2009"/>
      <c r="O13" s="1971"/>
      <c r="P13" s="2141">
        <v>6</v>
      </c>
      <c r="Q13" s="1970"/>
      <c r="R13" s="1971"/>
      <c r="S13" s="1972"/>
      <c r="T13" s="2009"/>
      <c r="U13" s="1971"/>
      <c r="V13" s="1972"/>
      <c r="W13" s="2009"/>
      <c r="X13" s="1971"/>
      <c r="Y13" s="2008"/>
      <c r="Z13" s="1971"/>
      <c r="AA13" s="1911" t="s">
        <v>345</v>
      </c>
    </row>
    <row r="14" spans="1:27" s="1911" customFormat="1" ht="19.5">
      <c r="A14" s="2142" t="s">
        <v>251</v>
      </c>
      <c r="B14" s="2143" t="s">
        <v>48</v>
      </c>
      <c r="C14" s="2003" t="s">
        <v>345</v>
      </c>
      <c r="D14" s="2010"/>
      <c r="E14" s="2010"/>
      <c r="F14" s="2144"/>
      <c r="G14" s="2145">
        <v>3</v>
      </c>
      <c r="H14" s="1934">
        <v>90</v>
      </c>
      <c r="I14" s="1498">
        <v>45</v>
      </c>
      <c r="J14" s="2005">
        <v>27</v>
      </c>
      <c r="K14" s="1999"/>
      <c r="L14" s="1999">
        <v>18</v>
      </c>
      <c r="M14" s="2006">
        <v>45</v>
      </c>
      <c r="N14" s="2009"/>
      <c r="O14" s="1971"/>
      <c r="P14" s="2008">
        <v>5</v>
      </c>
      <c r="Q14" s="1970"/>
      <c r="R14" s="1971"/>
      <c r="S14" s="1972"/>
      <c r="T14" s="2009"/>
      <c r="U14" s="1971"/>
      <c r="V14" s="2008"/>
      <c r="W14" s="1970"/>
      <c r="X14" s="1971"/>
      <c r="Y14" s="2008"/>
      <c r="Z14" s="1971"/>
      <c r="AA14" s="1911" t="s">
        <v>345</v>
      </c>
    </row>
  </sheetData>
  <sheetProtection/>
  <mergeCells count="26"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C4:C7"/>
    <mergeCell ref="D4:D7"/>
    <mergeCell ref="E4:F4"/>
    <mergeCell ref="I4:I7"/>
    <mergeCell ref="J4:L4"/>
    <mergeCell ref="E5:E7"/>
    <mergeCell ref="Z2:Z7"/>
    <mergeCell ref="F5:F7"/>
    <mergeCell ref="J5:J7"/>
    <mergeCell ref="K5:K7"/>
    <mergeCell ref="L5:L7"/>
    <mergeCell ref="N6:Y6"/>
    <mergeCell ref="N3:P4"/>
    <mergeCell ref="Q3:S4"/>
    <mergeCell ref="T3:V4"/>
    <mergeCell ref="W3:Y4"/>
  </mergeCells>
  <printOptions/>
  <pageMargins left="0.3937007874015748" right="0.3937007874015748" top="0.5905511811023623" bottom="0.3937007874015748" header="0.5118110236220472" footer="0.5118110236220472"/>
  <pageSetup fitToHeight="0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view="pageBreakPreview" zoomScale="70" zoomScaleSheetLayoutView="70" zoomScalePageLayoutView="0" workbookViewId="0" topLeftCell="A1">
      <pane xSplit="31" ySplit="7" topLeftCell="AF8" activePane="bottomRight" state="frozen"/>
      <selection pane="topLeft" activeCell="A1" sqref="A1"/>
      <selection pane="topRight" activeCell="AF1" sqref="AF1"/>
      <selection pane="bottomLeft" activeCell="A8" sqref="A8"/>
      <selection pane="bottomRight" activeCell="Q9" sqref="Q9:Q21"/>
    </sheetView>
  </sheetViews>
  <sheetFormatPr defaultColWidth="9.00390625" defaultRowHeight="12.75"/>
  <cols>
    <col min="1" max="1" width="10.25390625" style="5" customWidth="1"/>
    <col min="2" max="2" width="45.375" style="6" customWidth="1"/>
    <col min="3" max="3" width="7.00390625" style="7" customWidth="1"/>
    <col min="4" max="4" width="13.625" style="8" customWidth="1"/>
    <col min="5" max="5" width="5.25390625" style="8" customWidth="1"/>
    <col min="6" max="6" width="7.00390625" style="7" customWidth="1"/>
    <col min="7" max="7" width="8.25390625" style="96" hidden="1" customWidth="1"/>
    <col min="8" max="8" width="10.75390625" style="7" hidden="1" customWidth="1"/>
    <col min="9" max="9" width="11.25390625" style="6" customWidth="1"/>
    <col min="10" max="10" width="9.125" style="6" customWidth="1"/>
    <col min="11" max="11" width="7.75390625" style="6" customWidth="1"/>
    <col min="12" max="12" width="9.25390625" style="6" customWidth="1"/>
    <col min="13" max="13" width="10.875" style="6" hidden="1" customWidth="1"/>
    <col min="14" max="14" width="7.25390625" style="6" hidden="1" customWidth="1"/>
    <col min="15" max="15" width="7.00390625" style="6" hidden="1" customWidth="1"/>
    <col min="16" max="16" width="7.125" style="6" hidden="1" customWidth="1"/>
    <col min="17" max="17" width="13.25390625" style="6" customWidth="1"/>
    <col min="18" max="18" width="8.00390625" style="6" hidden="1" customWidth="1"/>
    <col min="19" max="19" width="7.75390625" style="6" hidden="1" customWidth="1"/>
    <col min="20" max="20" width="8.375" style="6" hidden="1" customWidth="1"/>
    <col min="21" max="21" width="7.75390625" style="6" hidden="1" customWidth="1"/>
    <col min="22" max="23" width="7.625" style="6" hidden="1" customWidth="1"/>
    <col min="24" max="24" width="7.75390625" style="6" hidden="1" customWidth="1"/>
    <col min="25" max="25" width="8.25390625" style="6" hidden="1" customWidth="1"/>
    <col min="26" max="26" width="32.00390625" style="6" customWidth="1"/>
    <col min="27" max="28" width="9.125" style="6" customWidth="1"/>
    <col min="29" max="16384" width="9.125" style="6" customWidth="1"/>
  </cols>
  <sheetData>
    <row r="1" spans="1:26" s="1911" customFormat="1" ht="19.5" thickBot="1">
      <c r="A1" s="2887" t="s">
        <v>398</v>
      </c>
      <c r="B1" s="2888"/>
      <c r="C1" s="2888"/>
      <c r="D1" s="2888"/>
      <c r="E1" s="2888"/>
      <c r="F1" s="2888"/>
      <c r="G1" s="2888"/>
      <c r="H1" s="2888"/>
      <c r="I1" s="2888"/>
      <c r="J1" s="2888"/>
      <c r="K1" s="2888"/>
      <c r="L1" s="2888"/>
      <c r="M1" s="2888"/>
      <c r="N1" s="2888"/>
      <c r="O1" s="2888"/>
      <c r="P1" s="2888"/>
      <c r="Q1" s="2888"/>
      <c r="R1" s="2888"/>
      <c r="S1" s="2888"/>
      <c r="T1" s="2888"/>
      <c r="U1" s="2888"/>
      <c r="V1" s="2888"/>
      <c r="W1" s="2888"/>
      <c r="X1" s="2888"/>
      <c r="Y1" s="2889"/>
      <c r="Z1" s="2081"/>
    </row>
    <row r="2" spans="1:26" s="1911" customFormat="1" ht="15" customHeight="1">
      <c r="A2" s="2982" t="s">
        <v>22</v>
      </c>
      <c r="B2" s="2985" t="s">
        <v>117</v>
      </c>
      <c r="C2" s="2988" t="s">
        <v>353</v>
      </c>
      <c r="D2" s="2989"/>
      <c r="E2" s="2989"/>
      <c r="F2" s="2990"/>
      <c r="G2" s="2994" t="s">
        <v>118</v>
      </c>
      <c r="H2" s="2997" t="s">
        <v>119</v>
      </c>
      <c r="I2" s="2998"/>
      <c r="J2" s="2998"/>
      <c r="K2" s="2998"/>
      <c r="L2" s="2998"/>
      <c r="M2" s="2999"/>
      <c r="N2" s="3000"/>
      <c r="O2" s="3001"/>
      <c r="P2" s="3001"/>
      <c r="Q2" s="3001"/>
      <c r="R2" s="3001"/>
      <c r="S2" s="3001"/>
      <c r="T2" s="3001"/>
      <c r="U2" s="3001"/>
      <c r="V2" s="3001"/>
      <c r="W2" s="3001"/>
      <c r="X2" s="3001"/>
      <c r="Y2" s="3015"/>
      <c r="Z2" s="2954" t="s">
        <v>394</v>
      </c>
    </row>
    <row r="3" spans="1:26" s="1911" customFormat="1" ht="15" customHeight="1">
      <c r="A3" s="2983"/>
      <c r="B3" s="2986"/>
      <c r="C3" s="2991"/>
      <c r="D3" s="2992"/>
      <c r="E3" s="2992"/>
      <c r="F3" s="2993"/>
      <c r="G3" s="2995"/>
      <c r="H3" s="3002" t="s">
        <v>121</v>
      </c>
      <c r="I3" s="3005" t="s">
        <v>122</v>
      </c>
      <c r="J3" s="3006"/>
      <c r="K3" s="3006"/>
      <c r="L3" s="3007"/>
      <c r="M3" s="3008" t="s">
        <v>123</v>
      </c>
      <c r="N3" s="2963" t="s">
        <v>25</v>
      </c>
      <c r="O3" s="2964"/>
      <c r="P3" s="2965"/>
      <c r="Q3" s="2969" t="s">
        <v>26</v>
      </c>
      <c r="R3" s="2964"/>
      <c r="S3" s="2965"/>
      <c r="T3" s="2969" t="s">
        <v>27</v>
      </c>
      <c r="U3" s="2964"/>
      <c r="V3" s="2965"/>
      <c r="W3" s="2969" t="s">
        <v>28</v>
      </c>
      <c r="X3" s="2964"/>
      <c r="Y3" s="3013"/>
      <c r="Z3" s="2954"/>
    </row>
    <row r="4" spans="1:26" s="1911" customFormat="1" ht="24.75" customHeight="1">
      <c r="A4" s="2983"/>
      <c r="B4" s="2986"/>
      <c r="C4" s="2958" t="s">
        <v>124</v>
      </c>
      <c r="D4" s="2958" t="s">
        <v>125</v>
      </c>
      <c r="E4" s="2973" t="s">
        <v>126</v>
      </c>
      <c r="F4" s="2974"/>
      <c r="G4" s="2995"/>
      <c r="H4" s="3003"/>
      <c r="I4" s="2958" t="s">
        <v>127</v>
      </c>
      <c r="J4" s="2975" t="s">
        <v>128</v>
      </c>
      <c r="K4" s="2976"/>
      <c r="L4" s="2977"/>
      <c r="M4" s="2971"/>
      <c r="N4" s="2966"/>
      <c r="O4" s="2967"/>
      <c r="P4" s="2968"/>
      <c r="Q4" s="2970"/>
      <c r="R4" s="2967"/>
      <c r="S4" s="2968"/>
      <c r="T4" s="2970"/>
      <c r="U4" s="2967"/>
      <c r="V4" s="2968"/>
      <c r="W4" s="2970"/>
      <c r="X4" s="2967"/>
      <c r="Y4" s="3014"/>
      <c r="Z4" s="2954"/>
    </row>
    <row r="5" spans="1:26" s="1911" customFormat="1" ht="15" customHeight="1">
      <c r="A5" s="2983"/>
      <c r="B5" s="2986"/>
      <c r="C5" s="2959"/>
      <c r="D5" s="2971"/>
      <c r="E5" s="2978" t="s">
        <v>129</v>
      </c>
      <c r="F5" s="2955" t="s">
        <v>130</v>
      </c>
      <c r="G5" s="2995"/>
      <c r="H5" s="3003"/>
      <c r="I5" s="2959"/>
      <c r="J5" s="2958" t="s">
        <v>24</v>
      </c>
      <c r="K5" s="2958" t="s">
        <v>131</v>
      </c>
      <c r="L5" s="2958" t="s">
        <v>132</v>
      </c>
      <c r="M5" s="2971"/>
      <c r="N5" s="1915">
        <v>1</v>
      </c>
      <c r="O5" s="1916" t="s">
        <v>344</v>
      </c>
      <c r="P5" s="1916" t="s">
        <v>345</v>
      </c>
      <c r="Q5" s="1916">
        <v>3</v>
      </c>
      <c r="R5" s="1916" t="s">
        <v>346</v>
      </c>
      <c r="S5" s="1916" t="s">
        <v>347</v>
      </c>
      <c r="T5" s="1916">
        <v>5</v>
      </c>
      <c r="U5" s="1916" t="s">
        <v>348</v>
      </c>
      <c r="V5" s="1916" t="s">
        <v>349</v>
      </c>
      <c r="W5" s="1916">
        <v>7</v>
      </c>
      <c r="X5" s="1916" t="s">
        <v>350</v>
      </c>
      <c r="Y5" s="1917" t="s">
        <v>351</v>
      </c>
      <c r="Z5" s="2954"/>
    </row>
    <row r="6" spans="1:26" s="1911" customFormat="1" ht="19.5" thickBot="1">
      <c r="A6" s="2983"/>
      <c r="B6" s="2986"/>
      <c r="C6" s="2959"/>
      <c r="D6" s="2971"/>
      <c r="E6" s="2978"/>
      <c r="F6" s="2956"/>
      <c r="G6" s="2995"/>
      <c r="H6" s="3003"/>
      <c r="I6" s="2959"/>
      <c r="J6" s="2959"/>
      <c r="K6" s="2959"/>
      <c r="L6" s="2959"/>
      <c r="M6" s="2971"/>
      <c r="N6" s="2961"/>
      <c r="O6" s="2962"/>
      <c r="P6" s="2962"/>
      <c r="Q6" s="2962"/>
      <c r="R6" s="2962"/>
      <c r="S6" s="2962"/>
      <c r="T6" s="2962"/>
      <c r="U6" s="2962"/>
      <c r="V6" s="2962"/>
      <c r="W6" s="2962"/>
      <c r="X6" s="2962"/>
      <c r="Y6" s="3012"/>
      <c r="Z6" s="2954"/>
    </row>
    <row r="7" spans="1:26" s="1911" customFormat="1" ht="54" customHeight="1" thickBot="1">
      <c r="A7" s="2984"/>
      <c r="B7" s="2987"/>
      <c r="C7" s="2960"/>
      <c r="D7" s="2972"/>
      <c r="E7" s="2978"/>
      <c r="F7" s="2957"/>
      <c r="G7" s="2996"/>
      <c r="H7" s="3004"/>
      <c r="I7" s="2960"/>
      <c r="J7" s="2960"/>
      <c r="K7" s="2960"/>
      <c r="L7" s="2960"/>
      <c r="M7" s="2972"/>
      <c r="N7" s="1918">
        <v>15</v>
      </c>
      <c r="O7" s="1919">
        <v>9</v>
      </c>
      <c r="P7" s="1920">
        <v>9</v>
      </c>
      <c r="Q7" s="1918" t="s">
        <v>393</v>
      </c>
      <c r="R7" s="1919">
        <v>9</v>
      </c>
      <c r="S7" s="1920">
        <v>9</v>
      </c>
      <c r="T7" s="1918">
        <v>15</v>
      </c>
      <c r="U7" s="1919">
        <v>9</v>
      </c>
      <c r="V7" s="1920">
        <v>9</v>
      </c>
      <c r="W7" s="1918">
        <v>15</v>
      </c>
      <c r="X7" s="1919">
        <v>9</v>
      </c>
      <c r="Y7" s="1920">
        <v>8</v>
      </c>
      <c r="Z7" s="2954"/>
    </row>
    <row r="8" spans="1:26" s="1911" customFormat="1" ht="18.75">
      <c r="A8" s="1921">
        <v>1</v>
      </c>
      <c r="B8" s="1922">
        <v>2</v>
      </c>
      <c r="C8" s="1923">
        <v>3</v>
      </c>
      <c r="D8" s="1923">
        <v>4</v>
      </c>
      <c r="E8" s="1924">
        <v>5</v>
      </c>
      <c r="F8" s="1913">
        <v>6</v>
      </c>
      <c r="G8" s="1925">
        <v>7</v>
      </c>
      <c r="H8" s="1912">
        <v>8</v>
      </c>
      <c r="I8" s="1923">
        <v>9</v>
      </c>
      <c r="J8" s="1923">
        <v>10</v>
      </c>
      <c r="K8" s="1923">
        <v>11</v>
      </c>
      <c r="L8" s="1923">
        <v>12</v>
      </c>
      <c r="M8" s="1926">
        <v>13</v>
      </c>
      <c r="N8" s="1927">
        <v>14</v>
      </c>
      <c r="O8" s="1923">
        <v>15</v>
      </c>
      <c r="P8" s="1923">
        <v>16</v>
      </c>
      <c r="Q8" s="1923">
        <v>17</v>
      </c>
      <c r="R8" s="1923">
        <v>18</v>
      </c>
      <c r="S8" s="1923">
        <v>19</v>
      </c>
      <c r="T8" s="1923">
        <v>20</v>
      </c>
      <c r="U8" s="1923">
        <v>21</v>
      </c>
      <c r="V8" s="1923">
        <v>22</v>
      </c>
      <c r="W8" s="1923">
        <v>23</v>
      </c>
      <c r="X8" s="1923">
        <v>24</v>
      </c>
      <c r="Y8" s="1913">
        <v>25</v>
      </c>
      <c r="Z8" s="2085"/>
    </row>
    <row r="9" spans="1:27" s="1911" customFormat="1" ht="19.5" thickBot="1">
      <c r="A9" s="2146" t="s">
        <v>140</v>
      </c>
      <c r="B9" s="2147" t="s">
        <v>59</v>
      </c>
      <c r="C9" s="2148">
        <v>3</v>
      </c>
      <c r="D9" s="2149"/>
      <c r="E9" s="2150"/>
      <c r="F9" s="2151"/>
      <c r="G9" s="2152">
        <v>4.5</v>
      </c>
      <c r="H9" s="2148">
        <v>135</v>
      </c>
      <c r="I9" s="2153">
        <v>45</v>
      </c>
      <c r="J9" s="2153">
        <v>30</v>
      </c>
      <c r="K9" s="2153"/>
      <c r="L9" s="2153">
        <v>15</v>
      </c>
      <c r="M9" s="2154">
        <v>90</v>
      </c>
      <c r="N9" s="2155"/>
      <c r="O9" s="2156"/>
      <c r="P9" s="2157"/>
      <c r="Q9" s="2158">
        <v>3</v>
      </c>
      <c r="R9" s="2156"/>
      <c r="S9" s="2159"/>
      <c r="T9" s="2160"/>
      <c r="U9" s="2161"/>
      <c r="V9" s="2162"/>
      <c r="W9" s="2160"/>
      <c r="X9" s="2161"/>
      <c r="Y9" s="2250"/>
      <c r="Z9" s="1941"/>
      <c r="AA9" s="1911">
        <v>3</v>
      </c>
    </row>
    <row r="10" spans="1:27" s="1911" customFormat="1" ht="18.75">
      <c r="A10" s="1961" t="s">
        <v>146</v>
      </c>
      <c r="B10" s="1962" t="s">
        <v>35</v>
      </c>
      <c r="C10" s="1937"/>
      <c r="D10" s="1963">
        <v>3</v>
      </c>
      <c r="E10" s="1964"/>
      <c r="F10" s="1914"/>
      <c r="G10" s="1965">
        <v>3</v>
      </c>
      <c r="H10" s="1966">
        <v>90</v>
      </c>
      <c r="I10" s="1967">
        <v>60</v>
      </c>
      <c r="J10" s="1968">
        <v>4</v>
      </c>
      <c r="K10" s="1968"/>
      <c r="L10" s="1968">
        <v>56</v>
      </c>
      <c r="M10" s="1969">
        <v>30</v>
      </c>
      <c r="N10" s="1970"/>
      <c r="O10" s="1971"/>
      <c r="P10" s="1972"/>
      <c r="Q10" s="1970">
        <v>4</v>
      </c>
      <c r="R10" s="1971"/>
      <c r="S10" s="1972"/>
      <c r="T10" s="1973"/>
      <c r="U10" s="1974"/>
      <c r="V10" s="1975"/>
      <c r="W10" s="1976"/>
      <c r="X10" s="1974"/>
      <c r="Y10" s="1975"/>
      <c r="Z10" s="1974"/>
      <c r="AA10" s="1911">
        <v>3</v>
      </c>
    </row>
    <row r="11" spans="1:27" s="1911" customFormat="1" ht="38.25" thickBot="1">
      <c r="A11" s="2012" t="s">
        <v>153</v>
      </c>
      <c r="B11" s="2013" t="s">
        <v>72</v>
      </c>
      <c r="C11" s="2163"/>
      <c r="D11" s="2164">
        <v>3</v>
      </c>
      <c r="E11" s="2165"/>
      <c r="F11" s="2096"/>
      <c r="G11" s="2097">
        <v>3</v>
      </c>
      <c r="H11" s="2166">
        <v>90</v>
      </c>
      <c r="I11" s="2020">
        <v>45</v>
      </c>
      <c r="J11" s="2021">
        <v>15</v>
      </c>
      <c r="K11" s="2023">
        <v>15</v>
      </c>
      <c r="L11" s="2023">
        <v>15</v>
      </c>
      <c r="M11" s="2167">
        <v>45</v>
      </c>
      <c r="N11" s="2098"/>
      <c r="O11" s="2099"/>
      <c r="P11" s="2100"/>
      <c r="Q11" s="2168">
        <v>3</v>
      </c>
      <c r="R11" s="2099"/>
      <c r="S11" s="2169"/>
      <c r="T11" s="2098"/>
      <c r="U11" s="2099"/>
      <c r="V11" s="2102"/>
      <c r="W11" s="2098"/>
      <c r="X11" s="2099"/>
      <c r="Y11" s="2100"/>
      <c r="Z11" s="1971"/>
      <c r="AA11" s="1911">
        <v>3</v>
      </c>
    </row>
    <row r="12" spans="1:27" s="1911" customFormat="1" ht="19.5" thickBot="1">
      <c r="A12" s="2012" t="s">
        <v>177</v>
      </c>
      <c r="B12" s="2013" t="s">
        <v>41</v>
      </c>
      <c r="C12" s="2014"/>
      <c r="D12" s="2015"/>
      <c r="E12" s="2095"/>
      <c r="F12" s="2170">
        <v>3</v>
      </c>
      <c r="G12" s="2018">
        <v>1</v>
      </c>
      <c r="H12" s="2019">
        <v>30</v>
      </c>
      <c r="I12" s="2020">
        <v>15</v>
      </c>
      <c r="J12" s="2021"/>
      <c r="K12" s="2022"/>
      <c r="L12" s="2023">
        <v>15</v>
      </c>
      <c r="M12" s="2024">
        <v>15</v>
      </c>
      <c r="N12" s="2098"/>
      <c r="O12" s="2099"/>
      <c r="P12" s="2100"/>
      <c r="Q12" s="2168">
        <v>1</v>
      </c>
      <c r="R12" s="2099"/>
      <c r="S12" s="2102"/>
      <c r="T12" s="2098"/>
      <c r="U12" s="2099"/>
      <c r="V12" s="2102"/>
      <c r="W12" s="2098"/>
      <c r="X12" s="2099"/>
      <c r="Y12" s="2100"/>
      <c r="Z12" s="1971"/>
      <c r="AA12" s="1911">
        <v>3</v>
      </c>
    </row>
    <row r="13" spans="1:27" s="1911" customFormat="1" ht="18.75">
      <c r="A13" s="1928" t="s">
        <v>235</v>
      </c>
      <c r="B13" s="2143" t="s">
        <v>47</v>
      </c>
      <c r="C13" s="2003">
        <v>3</v>
      </c>
      <c r="D13" s="2010"/>
      <c r="E13" s="2010"/>
      <c r="F13" s="2171"/>
      <c r="G13" s="2145">
        <v>5</v>
      </c>
      <c r="H13" s="1934">
        <v>150</v>
      </c>
      <c r="I13" s="1498">
        <v>75</v>
      </c>
      <c r="J13" s="2005">
        <v>30</v>
      </c>
      <c r="K13" s="1999"/>
      <c r="L13" s="1999">
        <v>45</v>
      </c>
      <c r="M13" s="2006">
        <v>75</v>
      </c>
      <c r="N13" s="2009"/>
      <c r="O13" s="1971"/>
      <c r="P13" s="2008"/>
      <c r="Q13" s="2172">
        <v>5</v>
      </c>
      <c r="R13" s="1971"/>
      <c r="S13" s="1972"/>
      <c r="T13" s="2009"/>
      <c r="U13" s="1971"/>
      <c r="V13" s="2008"/>
      <c r="W13" s="1970"/>
      <c r="X13" s="1971"/>
      <c r="Y13" s="2251"/>
      <c r="Z13" s="1498"/>
      <c r="AA13" s="1911">
        <v>3</v>
      </c>
    </row>
    <row r="14" spans="1:27" s="1911" customFormat="1" ht="19.5" thickBot="1">
      <c r="A14" s="2173" t="s">
        <v>256</v>
      </c>
      <c r="B14" s="2174" t="s">
        <v>46</v>
      </c>
      <c r="C14" s="2019">
        <v>3</v>
      </c>
      <c r="D14" s="2015"/>
      <c r="E14" s="2015"/>
      <c r="F14" s="2175"/>
      <c r="G14" s="2176">
        <v>3</v>
      </c>
      <c r="H14" s="2177">
        <v>90</v>
      </c>
      <c r="I14" s="2178">
        <v>45</v>
      </c>
      <c r="J14" s="2021">
        <v>30</v>
      </c>
      <c r="K14" s="2023"/>
      <c r="L14" s="2023">
        <v>15</v>
      </c>
      <c r="M14" s="2024">
        <v>45</v>
      </c>
      <c r="N14" s="2098"/>
      <c r="O14" s="2099"/>
      <c r="P14" s="2100"/>
      <c r="Q14" s="2101">
        <v>3</v>
      </c>
      <c r="R14" s="2099"/>
      <c r="S14" s="2102"/>
      <c r="T14" s="2098"/>
      <c r="U14" s="2099"/>
      <c r="V14" s="2100"/>
      <c r="W14" s="2101"/>
      <c r="X14" s="2099"/>
      <c r="Y14" s="2252"/>
      <c r="Z14" s="1498"/>
      <c r="AA14" s="1911">
        <v>3</v>
      </c>
    </row>
    <row r="15" spans="1:27" s="2191" customFormat="1" ht="15.75" customHeight="1">
      <c r="A15" s="2179"/>
      <c r="B15" s="2180" t="s">
        <v>391</v>
      </c>
      <c r="C15" s="2181"/>
      <c r="D15" s="2182"/>
      <c r="E15" s="2182"/>
      <c r="F15" s="2183"/>
      <c r="G15" s="2184"/>
      <c r="H15" s="2185"/>
      <c r="I15" s="2186"/>
      <c r="J15" s="2187"/>
      <c r="K15" s="2187"/>
      <c r="L15" s="2187"/>
      <c r="M15" s="2188"/>
      <c r="N15" s="1817"/>
      <c r="O15" s="1792"/>
      <c r="P15" s="1793"/>
      <c r="Q15" s="2189"/>
      <c r="R15" s="2187"/>
      <c r="S15" s="2190"/>
      <c r="T15" s="2189"/>
      <c r="U15" s="2187"/>
      <c r="V15" s="2190"/>
      <c r="W15" s="1826"/>
      <c r="X15" s="1792"/>
      <c r="Y15" s="2253"/>
      <c r="Z15" s="1548"/>
      <c r="AA15" s="2191">
        <v>3</v>
      </c>
    </row>
    <row r="16" spans="1:26" s="1911" customFormat="1" ht="18.75" hidden="1">
      <c r="A16" s="2192"/>
      <c r="B16" s="2193"/>
      <c r="C16" s="2194"/>
      <c r="D16" s="1492"/>
      <c r="E16" s="1492"/>
      <c r="F16" s="2195"/>
      <c r="G16" s="2196"/>
      <c r="H16" s="2197"/>
      <c r="I16" s="2198"/>
      <c r="J16" s="2198"/>
      <c r="K16" s="2198"/>
      <c r="L16" s="2198"/>
      <c r="M16" s="2199"/>
      <c r="N16" s="2194"/>
      <c r="O16" s="1951"/>
      <c r="P16" s="2200"/>
      <c r="Q16" s="2201"/>
      <c r="R16" s="2198"/>
      <c r="S16" s="2199"/>
      <c r="T16" s="2202"/>
      <c r="U16" s="2198"/>
      <c r="V16" s="2203"/>
      <c r="W16" s="2204"/>
      <c r="X16" s="2205"/>
      <c r="Y16" s="2254"/>
      <c r="Z16" s="2215"/>
    </row>
    <row r="17" spans="1:27" s="1911" customFormat="1" ht="18.75">
      <c r="A17" s="1928" t="s">
        <v>318</v>
      </c>
      <c r="B17" s="2206" t="s">
        <v>399</v>
      </c>
      <c r="C17" s="2207"/>
      <c r="D17" s="1144">
        <v>3</v>
      </c>
      <c r="E17" s="1144"/>
      <c r="F17" s="2208"/>
      <c r="G17" s="317">
        <v>1</v>
      </c>
      <c r="H17" s="2209">
        <v>30</v>
      </c>
      <c r="I17" s="1144">
        <v>14</v>
      </c>
      <c r="J17" s="1144"/>
      <c r="K17" s="1144"/>
      <c r="L17" s="1144">
        <v>14</v>
      </c>
      <c r="M17" s="2210">
        <v>16</v>
      </c>
      <c r="N17" s="2207"/>
      <c r="O17" s="2211"/>
      <c r="P17" s="2208"/>
      <c r="Q17" s="2209">
        <v>1</v>
      </c>
      <c r="R17" s="1144"/>
      <c r="S17" s="2210"/>
      <c r="T17" s="2212"/>
      <c r="U17" s="1144"/>
      <c r="V17" s="2213"/>
      <c r="W17" s="2214"/>
      <c r="X17" s="2215"/>
      <c r="Y17" s="2255"/>
      <c r="Z17" s="2215"/>
      <c r="AA17" s="1911">
        <v>3</v>
      </c>
    </row>
    <row r="18" spans="1:26" s="1911" customFormat="1" ht="20.25" thickBot="1">
      <c r="A18" s="2216"/>
      <c r="B18" s="2217"/>
      <c r="C18" s="2218"/>
      <c r="D18" s="2219"/>
      <c r="E18" s="2219"/>
      <c r="F18" s="2220"/>
      <c r="G18" s="318"/>
      <c r="H18" s="2221"/>
      <c r="I18" s="2219"/>
      <c r="J18" s="2219"/>
      <c r="K18" s="2219"/>
      <c r="L18" s="2219"/>
      <c r="M18" s="2222"/>
      <c r="N18" s="2223"/>
      <c r="O18" s="2224"/>
      <c r="P18" s="2225"/>
      <c r="Q18" s="2221"/>
      <c r="R18" s="2219"/>
      <c r="S18" s="2222"/>
      <c r="T18" s="2226"/>
      <c r="U18" s="2219"/>
      <c r="V18" s="2227"/>
      <c r="W18" s="2228"/>
      <c r="X18" s="2229"/>
      <c r="Y18" s="2256"/>
      <c r="Z18" s="2215"/>
    </row>
    <row r="19" spans="1:26" s="1911" customFormat="1" ht="19.5">
      <c r="A19" s="1961"/>
      <c r="B19" s="2230"/>
      <c r="C19" s="2231"/>
      <c r="D19" s="2232"/>
      <c r="E19" s="2232"/>
      <c r="F19" s="2233"/>
      <c r="G19" s="2234"/>
      <c r="H19" s="2235"/>
      <c r="I19" s="2232"/>
      <c r="J19" s="2232"/>
      <c r="K19" s="2232"/>
      <c r="L19" s="2232"/>
      <c r="M19" s="2236"/>
      <c r="N19" s="2237"/>
      <c r="O19" s="2238"/>
      <c r="P19" s="2239"/>
      <c r="Q19" s="2235"/>
      <c r="R19" s="2232"/>
      <c r="S19" s="2236"/>
      <c r="T19" s="2240"/>
      <c r="U19" s="2232"/>
      <c r="V19" s="2241"/>
      <c r="W19" s="2242"/>
      <c r="X19" s="2243"/>
      <c r="Y19" s="2257"/>
      <c r="Z19" s="2215"/>
    </row>
    <row r="20" spans="1:29" s="1994" customFormat="1" ht="18.75">
      <c r="A20" s="1928" t="s">
        <v>260</v>
      </c>
      <c r="B20" s="2244" t="s">
        <v>33</v>
      </c>
      <c r="C20" s="2245">
        <v>3</v>
      </c>
      <c r="D20" s="2246"/>
      <c r="E20" s="2246"/>
      <c r="F20" s="2247"/>
      <c r="G20" s="2248">
        <v>6</v>
      </c>
      <c r="H20" s="2249">
        <v>180</v>
      </c>
      <c r="I20" s="1498">
        <v>90</v>
      </c>
      <c r="J20" s="2005">
        <v>60</v>
      </c>
      <c r="K20" s="1999"/>
      <c r="L20" s="1999">
        <v>30</v>
      </c>
      <c r="M20" s="2141">
        <v>90</v>
      </c>
      <c r="N20" s="1970"/>
      <c r="O20" s="1971"/>
      <c r="P20" s="1972"/>
      <c r="Q20" s="2007">
        <v>6</v>
      </c>
      <c r="R20" s="1971"/>
      <c r="S20" s="2008"/>
      <c r="T20" s="1970"/>
      <c r="U20" s="1971"/>
      <c r="V20" s="1972"/>
      <c r="W20" s="1970"/>
      <c r="X20" s="1971"/>
      <c r="Y20" s="2008"/>
      <c r="Z20" s="1971"/>
      <c r="AA20" s="1994">
        <v>3</v>
      </c>
      <c r="AC20" s="1994">
        <v>2</v>
      </c>
    </row>
    <row r="21" spans="1:17" s="1911" customFormat="1" ht="18.75">
      <c r="A21" s="2030"/>
      <c r="C21" s="2031"/>
      <c r="D21" s="2032"/>
      <c r="E21" s="2032"/>
      <c r="F21" s="2031"/>
      <c r="G21" s="2033"/>
      <c r="H21" s="2031"/>
      <c r="Q21" s="1911">
        <f>SUM(Q9:Q20)</f>
        <v>26</v>
      </c>
    </row>
  </sheetData>
  <sheetProtection/>
  <mergeCells count="26"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C4:C7"/>
    <mergeCell ref="D4:D7"/>
    <mergeCell ref="E4:F4"/>
    <mergeCell ref="I4:I7"/>
    <mergeCell ref="J4:L4"/>
    <mergeCell ref="E5:E7"/>
    <mergeCell ref="Z2:Z7"/>
    <mergeCell ref="F5:F7"/>
    <mergeCell ref="J5:J7"/>
    <mergeCell ref="K5:K7"/>
    <mergeCell ref="L5:L7"/>
    <mergeCell ref="N6:Y6"/>
    <mergeCell ref="N3:P4"/>
    <mergeCell ref="Q3:S4"/>
    <mergeCell ref="T3:V4"/>
    <mergeCell ref="W3:Y4"/>
  </mergeCells>
  <printOptions/>
  <pageMargins left="0.3937007874015748" right="0.3937007874015748" top="0.5905511811023623" bottom="0.3937007874015748" header="0.5118110236220472" footer="0.5118110236220472"/>
  <pageSetup fitToHeight="0" fitToWidth="1"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view="pageBreakPreview" zoomScale="70" zoomScaleSheetLayoutView="70" zoomScalePageLayoutView="0" workbookViewId="0" topLeftCell="A1">
      <pane xSplit="31" ySplit="7" topLeftCell="AF8" activePane="bottomRight" state="frozen"/>
      <selection pane="topLeft" activeCell="A1" sqref="A1"/>
      <selection pane="topRight" activeCell="AF1" sqref="AF1"/>
      <selection pane="bottomLeft" activeCell="A8" sqref="A8"/>
      <selection pane="bottomRight" activeCell="B2" sqref="B2:B7"/>
    </sheetView>
  </sheetViews>
  <sheetFormatPr defaultColWidth="9.00390625" defaultRowHeight="12.75"/>
  <cols>
    <col min="1" max="1" width="10.25390625" style="2030" customWidth="1"/>
    <col min="2" max="2" width="45.375" style="1911" customWidth="1"/>
    <col min="3" max="3" width="7.00390625" style="2031" customWidth="1"/>
    <col min="4" max="4" width="13.625" style="2032" customWidth="1"/>
    <col min="5" max="5" width="5.25390625" style="2032" customWidth="1"/>
    <col min="6" max="6" width="7.00390625" style="2031" customWidth="1"/>
    <col min="7" max="7" width="8.25390625" style="2033" hidden="1" customWidth="1"/>
    <col min="8" max="8" width="10.75390625" style="2031" hidden="1" customWidth="1"/>
    <col min="9" max="9" width="11.25390625" style="1911" customWidth="1"/>
    <col min="10" max="10" width="9.125" style="1911" customWidth="1"/>
    <col min="11" max="11" width="7.75390625" style="1911" customWidth="1"/>
    <col min="12" max="12" width="9.25390625" style="1911" customWidth="1"/>
    <col min="13" max="13" width="10.875" style="1911" hidden="1" customWidth="1"/>
    <col min="14" max="14" width="7.25390625" style="1911" hidden="1" customWidth="1"/>
    <col min="15" max="15" width="7.00390625" style="1911" hidden="1" customWidth="1"/>
    <col min="16" max="16" width="7.125" style="1911" hidden="1" customWidth="1"/>
    <col min="17" max="17" width="7.625" style="1911" hidden="1" customWidth="1"/>
    <col min="18" max="18" width="12.375" style="1911" customWidth="1"/>
    <col min="19" max="19" width="7.75390625" style="6" hidden="1" customWidth="1"/>
    <col min="20" max="20" width="8.375" style="6" hidden="1" customWidth="1"/>
    <col min="21" max="21" width="7.75390625" style="6" hidden="1" customWidth="1"/>
    <col min="22" max="23" width="7.625" style="6" hidden="1" customWidth="1"/>
    <col min="24" max="24" width="7.75390625" style="6" hidden="1" customWidth="1"/>
    <col min="25" max="25" width="8.25390625" style="6" hidden="1" customWidth="1"/>
    <col min="26" max="26" width="29.75390625" style="6" customWidth="1"/>
    <col min="27" max="28" width="9.125" style="6" customWidth="1"/>
    <col min="29" max="16384" width="9.125" style="6" customWidth="1"/>
  </cols>
  <sheetData>
    <row r="1" spans="1:26" ht="19.5" thickBot="1">
      <c r="A1" s="2887" t="s">
        <v>400</v>
      </c>
      <c r="B1" s="2888"/>
      <c r="C1" s="2888"/>
      <c r="D1" s="2888"/>
      <c r="E1" s="2888"/>
      <c r="F1" s="2888"/>
      <c r="G1" s="2888"/>
      <c r="H1" s="2888"/>
      <c r="I1" s="2888"/>
      <c r="J1" s="2888"/>
      <c r="K1" s="2888"/>
      <c r="L1" s="2888"/>
      <c r="M1" s="2888"/>
      <c r="N1" s="2888"/>
      <c r="O1" s="2888"/>
      <c r="P1" s="2888"/>
      <c r="Q1" s="2888"/>
      <c r="R1" s="2888"/>
      <c r="S1" s="2888"/>
      <c r="T1" s="2888"/>
      <c r="U1" s="2888"/>
      <c r="V1" s="2888"/>
      <c r="W1" s="2888"/>
      <c r="X1" s="2888"/>
      <c r="Y1" s="2889"/>
      <c r="Z1" s="2081"/>
    </row>
    <row r="2" spans="1:26" ht="15" customHeight="1">
      <c r="A2" s="2982" t="s">
        <v>22</v>
      </c>
      <c r="B2" s="2985" t="s">
        <v>117</v>
      </c>
      <c r="C2" s="2988" t="s">
        <v>353</v>
      </c>
      <c r="D2" s="2989"/>
      <c r="E2" s="2989"/>
      <c r="F2" s="2990"/>
      <c r="G2" s="2994" t="s">
        <v>118</v>
      </c>
      <c r="H2" s="2997" t="s">
        <v>119</v>
      </c>
      <c r="I2" s="2998"/>
      <c r="J2" s="2998"/>
      <c r="K2" s="2998"/>
      <c r="L2" s="2998"/>
      <c r="M2" s="2999"/>
      <c r="N2" s="2901"/>
      <c r="O2" s="2902"/>
      <c r="P2" s="2902"/>
      <c r="Q2" s="2902"/>
      <c r="R2" s="2902"/>
      <c r="S2" s="2902"/>
      <c r="T2" s="2902"/>
      <c r="U2" s="2902"/>
      <c r="V2" s="2902"/>
      <c r="W2" s="2902"/>
      <c r="X2" s="2902"/>
      <c r="Y2" s="2902"/>
      <c r="Z2" s="2954" t="s">
        <v>394</v>
      </c>
    </row>
    <row r="3" spans="1:26" ht="15" customHeight="1">
      <c r="A3" s="2983"/>
      <c r="B3" s="2986"/>
      <c r="C3" s="2991"/>
      <c r="D3" s="2992"/>
      <c r="E3" s="2992"/>
      <c r="F3" s="2993"/>
      <c r="G3" s="2995"/>
      <c r="H3" s="3002" t="s">
        <v>121</v>
      </c>
      <c r="I3" s="3005" t="s">
        <v>122</v>
      </c>
      <c r="J3" s="3006"/>
      <c r="K3" s="3006"/>
      <c r="L3" s="3007"/>
      <c r="M3" s="3008" t="s">
        <v>123</v>
      </c>
      <c r="N3" s="2963" t="s">
        <v>25</v>
      </c>
      <c r="O3" s="2964"/>
      <c r="P3" s="2965"/>
      <c r="Q3" s="2858" t="s">
        <v>26</v>
      </c>
      <c r="R3" s="2859"/>
      <c r="S3" s="2860"/>
      <c r="T3" s="2858" t="s">
        <v>27</v>
      </c>
      <c r="U3" s="2859"/>
      <c r="V3" s="2860"/>
      <c r="W3" s="2858" t="s">
        <v>28</v>
      </c>
      <c r="X3" s="2859"/>
      <c r="Y3" s="2859"/>
      <c r="Z3" s="2954"/>
    </row>
    <row r="4" spans="1:26" ht="24.75" customHeight="1">
      <c r="A4" s="2983"/>
      <c r="B4" s="2986"/>
      <c r="C4" s="2958" t="s">
        <v>124</v>
      </c>
      <c r="D4" s="2958" t="s">
        <v>125</v>
      </c>
      <c r="E4" s="2973" t="s">
        <v>126</v>
      </c>
      <c r="F4" s="2974"/>
      <c r="G4" s="2995"/>
      <c r="H4" s="3003"/>
      <c r="I4" s="2958" t="s">
        <v>127</v>
      </c>
      <c r="J4" s="2975" t="s">
        <v>128</v>
      </c>
      <c r="K4" s="2976"/>
      <c r="L4" s="2977"/>
      <c r="M4" s="2971"/>
      <c r="N4" s="2966"/>
      <c r="O4" s="2967"/>
      <c r="P4" s="2968"/>
      <c r="Q4" s="2861"/>
      <c r="R4" s="2862"/>
      <c r="S4" s="2863"/>
      <c r="T4" s="2861"/>
      <c r="U4" s="2862"/>
      <c r="V4" s="2863"/>
      <c r="W4" s="2861"/>
      <c r="X4" s="2862"/>
      <c r="Y4" s="2862"/>
      <c r="Z4" s="2954"/>
    </row>
    <row r="5" spans="1:26" ht="15" customHeight="1">
      <c r="A5" s="2983"/>
      <c r="B5" s="2986"/>
      <c r="C5" s="2959"/>
      <c r="D5" s="2971"/>
      <c r="E5" s="2978" t="s">
        <v>129</v>
      </c>
      <c r="F5" s="2955" t="s">
        <v>130</v>
      </c>
      <c r="G5" s="2995"/>
      <c r="H5" s="3003"/>
      <c r="I5" s="2959"/>
      <c r="J5" s="2958" t="s">
        <v>24</v>
      </c>
      <c r="K5" s="2958" t="s">
        <v>131</v>
      </c>
      <c r="L5" s="2958" t="s">
        <v>132</v>
      </c>
      <c r="M5" s="2971"/>
      <c r="N5" s="1915">
        <v>1</v>
      </c>
      <c r="O5" s="1916" t="s">
        <v>344</v>
      </c>
      <c r="P5" s="1916" t="s">
        <v>345</v>
      </c>
      <c r="Q5" s="1916">
        <v>3</v>
      </c>
      <c r="R5" s="1916" t="s">
        <v>346</v>
      </c>
      <c r="S5" s="68" t="s">
        <v>347</v>
      </c>
      <c r="T5" s="68">
        <v>5</v>
      </c>
      <c r="U5" s="68" t="s">
        <v>348</v>
      </c>
      <c r="V5" s="68" t="s">
        <v>349</v>
      </c>
      <c r="W5" s="68">
        <v>7</v>
      </c>
      <c r="X5" s="68" t="s">
        <v>350</v>
      </c>
      <c r="Y5" s="2089" t="s">
        <v>351</v>
      </c>
      <c r="Z5" s="2954"/>
    </row>
    <row r="6" spans="1:26" ht="16.5" thickBot="1">
      <c r="A6" s="2983"/>
      <c r="B6" s="2986"/>
      <c r="C6" s="2959"/>
      <c r="D6" s="2971"/>
      <c r="E6" s="2978"/>
      <c r="F6" s="2956"/>
      <c r="G6" s="2995"/>
      <c r="H6" s="3003"/>
      <c r="I6" s="2959"/>
      <c r="J6" s="2959"/>
      <c r="K6" s="2959"/>
      <c r="L6" s="2959"/>
      <c r="M6" s="2971"/>
      <c r="N6" s="2837"/>
      <c r="O6" s="2838"/>
      <c r="P6" s="2838"/>
      <c r="Q6" s="2838"/>
      <c r="R6" s="2838"/>
      <c r="S6" s="2838"/>
      <c r="T6" s="2838"/>
      <c r="U6" s="2838"/>
      <c r="V6" s="2838"/>
      <c r="W6" s="2838"/>
      <c r="X6" s="2838"/>
      <c r="Y6" s="2838"/>
      <c r="Z6" s="2954"/>
    </row>
    <row r="7" spans="1:26" ht="54" customHeight="1" thickBot="1">
      <c r="A7" s="2984"/>
      <c r="B7" s="2987"/>
      <c r="C7" s="2960"/>
      <c r="D7" s="2972"/>
      <c r="E7" s="2978"/>
      <c r="F7" s="2957"/>
      <c r="G7" s="2996"/>
      <c r="H7" s="3004"/>
      <c r="I7" s="2960"/>
      <c r="J7" s="2960"/>
      <c r="K7" s="2960"/>
      <c r="L7" s="2960"/>
      <c r="M7" s="2972"/>
      <c r="N7" s="1918" t="s">
        <v>393</v>
      </c>
      <c r="O7" s="1919">
        <v>9</v>
      </c>
      <c r="P7" s="1920">
        <v>9</v>
      </c>
      <c r="Q7" s="1918">
        <v>15</v>
      </c>
      <c r="R7" s="1919">
        <v>9</v>
      </c>
      <c r="S7" s="70">
        <v>9</v>
      </c>
      <c r="T7" s="71">
        <v>15</v>
      </c>
      <c r="U7" s="69">
        <v>9</v>
      </c>
      <c r="V7" s="70">
        <v>9</v>
      </c>
      <c r="W7" s="71">
        <v>15</v>
      </c>
      <c r="X7" s="69">
        <v>9</v>
      </c>
      <c r="Y7" s="2090">
        <v>8</v>
      </c>
      <c r="Z7" s="2954"/>
    </row>
    <row r="8" spans="1:26" ht="18.75">
      <c r="A8" s="1921">
        <v>1</v>
      </c>
      <c r="B8" s="1922">
        <v>2</v>
      </c>
      <c r="C8" s="1923">
        <v>3</v>
      </c>
      <c r="D8" s="1923">
        <v>4</v>
      </c>
      <c r="E8" s="1924">
        <v>5</v>
      </c>
      <c r="F8" s="1913">
        <v>6</v>
      </c>
      <c r="G8" s="1925">
        <v>7</v>
      </c>
      <c r="H8" s="1912">
        <v>8</v>
      </c>
      <c r="I8" s="1923">
        <v>9</v>
      </c>
      <c r="J8" s="1923">
        <v>10</v>
      </c>
      <c r="K8" s="1923">
        <v>11</v>
      </c>
      <c r="L8" s="1923">
        <v>12</v>
      </c>
      <c r="M8" s="1926">
        <v>13</v>
      </c>
      <c r="N8" s="1927">
        <v>14</v>
      </c>
      <c r="O8" s="1923">
        <v>15</v>
      </c>
      <c r="P8" s="1923">
        <v>16</v>
      </c>
      <c r="Q8" s="1923">
        <v>17</v>
      </c>
      <c r="R8" s="1923">
        <v>18</v>
      </c>
      <c r="S8" s="73">
        <v>19</v>
      </c>
      <c r="T8" s="73">
        <v>20</v>
      </c>
      <c r="U8" s="73">
        <v>21</v>
      </c>
      <c r="V8" s="73">
        <v>22</v>
      </c>
      <c r="W8" s="73">
        <v>23</v>
      </c>
      <c r="X8" s="73">
        <v>24</v>
      </c>
      <c r="Y8" s="81">
        <v>25</v>
      </c>
      <c r="Z8" s="2091"/>
    </row>
    <row r="9" spans="1:27" ht="18.75">
      <c r="A9" s="1961" t="s">
        <v>147</v>
      </c>
      <c r="B9" s="1962" t="s">
        <v>35</v>
      </c>
      <c r="C9" s="1937"/>
      <c r="D9" s="1964"/>
      <c r="E9" s="1964"/>
      <c r="F9" s="1914"/>
      <c r="G9" s="1965">
        <v>1.5</v>
      </c>
      <c r="H9" s="1966">
        <v>45</v>
      </c>
      <c r="I9" s="1967">
        <v>30</v>
      </c>
      <c r="J9" s="1968"/>
      <c r="K9" s="1968"/>
      <c r="L9" s="1968">
        <v>30</v>
      </c>
      <c r="M9" s="1969">
        <v>15</v>
      </c>
      <c r="N9" s="1970"/>
      <c r="O9" s="1971"/>
      <c r="P9" s="1972"/>
      <c r="Q9" s="1970"/>
      <c r="R9" s="1971">
        <v>4</v>
      </c>
      <c r="S9" s="19"/>
      <c r="T9" s="1248"/>
      <c r="U9" s="1249"/>
      <c r="V9" s="1250"/>
      <c r="W9" s="1251"/>
      <c r="X9" s="1249"/>
      <c r="Y9" s="1250"/>
      <c r="Z9" s="1249"/>
      <c r="AA9" s="6" t="s">
        <v>346</v>
      </c>
    </row>
    <row r="10" spans="1:27" s="698" customFormat="1" ht="38.25" thickBot="1">
      <c r="A10" s="2216" t="s">
        <v>236</v>
      </c>
      <c r="B10" s="2174" t="s">
        <v>51</v>
      </c>
      <c r="C10" s="2019"/>
      <c r="D10" s="2015"/>
      <c r="E10" s="2015"/>
      <c r="F10" s="2175" t="s">
        <v>346</v>
      </c>
      <c r="G10" s="2176">
        <v>1</v>
      </c>
      <c r="H10" s="2177">
        <v>30</v>
      </c>
      <c r="I10" s="2178">
        <v>18</v>
      </c>
      <c r="J10" s="2021"/>
      <c r="K10" s="2023"/>
      <c r="L10" s="2023">
        <v>18</v>
      </c>
      <c r="M10" s="2024">
        <v>12</v>
      </c>
      <c r="N10" s="2098"/>
      <c r="O10" s="2099"/>
      <c r="P10" s="2100"/>
      <c r="Q10" s="2101"/>
      <c r="R10" s="2099">
        <v>2</v>
      </c>
      <c r="S10" s="1343"/>
      <c r="T10" s="1338"/>
      <c r="U10" s="1339"/>
      <c r="V10" s="1340"/>
      <c r="W10" s="1367"/>
      <c r="X10" s="1339"/>
      <c r="Y10" s="2281"/>
      <c r="Z10" s="1425"/>
      <c r="AA10" s="698" t="s">
        <v>346</v>
      </c>
    </row>
    <row r="11" spans="1:27" s="698" customFormat="1" ht="18.75">
      <c r="A11" s="2142" t="s">
        <v>237</v>
      </c>
      <c r="B11" s="2258" t="s">
        <v>45</v>
      </c>
      <c r="C11" s="2113" t="s">
        <v>359</v>
      </c>
      <c r="D11" s="2109"/>
      <c r="E11" s="2109"/>
      <c r="F11" s="2259"/>
      <c r="G11" s="2260">
        <v>3</v>
      </c>
      <c r="H11" s="2261">
        <v>90</v>
      </c>
      <c r="I11" s="2262">
        <v>45</v>
      </c>
      <c r="J11" s="2115">
        <v>27</v>
      </c>
      <c r="K11" s="2117"/>
      <c r="L11" s="2117">
        <v>18</v>
      </c>
      <c r="M11" s="2118">
        <v>45</v>
      </c>
      <c r="N11" s="2119"/>
      <c r="O11" s="2120"/>
      <c r="P11" s="2121"/>
      <c r="Q11" s="2122"/>
      <c r="R11" s="2120">
        <v>5</v>
      </c>
      <c r="S11" s="1314"/>
      <c r="T11" s="1310"/>
      <c r="U11" s="1311"/>
      <c r="V11" s="1312"/>
      <c r="W11" s="1313"/>
      <c r="X11" s="1311"/>
      <c r="Y11" s="2282"/>
      <c r="Z11" s="1425"/>
      <c r="AA11" s="698" t="s">
        <v>346</v>
      </c>
    </row>
    <row r="12" spans="1:27" s="698" customFormat="1" ht="18.75">
      <c r="A12" s="1928" t="s">
        <v>278</v>
      </c>
      <c r="B12" s="2143" t="s">
        <v>34</v>
      </c>
      <c r="C12" s="2003"/>
      <c r="D12" s="2010"/>
      <c r="E12" s="2010"/>
      <c r="F12" s="2263"/>
      <c r="G12" s="2145">
        <v>1.5</v>
      </c>
      <c r="H12" s="1934">
        <v>45</v>
      </c>
      <c r="I12" s="1498">
        <v>27</v>
      </c>
      <c r="J12" s="2005">
        <v>18</v>
      </c>
      <c r="K12" s="1999"/>
      <c r="L12" s="1999">
        <v>9</v>
      </c>
      <c r="M12" s="2006">
        <v>18</v>
      </c>
      <c r="N12" s="2009"/>
      <c r="O12" s="1971"/>
      <c r="P12" s="2008"/>
      <c r="Q12" s="1970"/>
      <c r="R12" s="1971">
        <v>3</v>
      </c>
      <c r="S12" s="19"/>
      <c r="T12" s="1325"/>
      <c r="U12" s="15"/>
      <c r="V12" s="1326"/>
      <c r="W12" s="16"/>
      <c r="X12" s="15"/>
      <c r="Y12" s="1326"/>
      <c r="Z12" s="15"/>
      <c r="AA12" s="698" t="s">
        <v>346</v>
      </c>
    </row>
    <row r="13" spans="1:27" s="1092" customFormat="1" ht="18.75">
      <c r="A13" s="1928" t="s">
        <v>280</v>
      </c>
      <c r="B13" s="2264" t="s">
        <v>199</v>
      </c>
      <c r="C13" s="1497"/>
      <c r="D13" s="1498" t="s">
        <v>346</v>
      </c>
      <c r="E13" s="1498"/>
      <c r="F13" s="1499"/>
      <c r="G13" s="2145">
        <v>1.5</v>
      </c>
      <c r="H13" s="1934">
        <v>45</v>
      </c>
      <c r="I13" s="1498">
        <v>24</v>
      </c>
      <c r="J13" s="1498">
        <v>16</v>
      </c>
      <c r="K13" s="1498"/>
      <c r="L13" s="1498">
        <v>8</v>
      </c>
      <c r="M13" s="2006">
        <v>21</v>
      </c>
      <c r="N13" s="2265"/>
      <c r="O13" s="2266"/>
      <c r="P13" s="2267"/>
      <c r="Q13" s="2268"/>
      <c r="R13" s="1498">
        <v>3</v>
      </c>
      <c r="S13" s="19"/>
      <c r="T13" s="1325"/>
      <c r="U13" s="15"/>
      <c r="V13" s="1326"/>
      <c r="W13" s="16"/>
      <c r="X13" s="15"/>
      <c r="Y13" s="1326"/>
      <c r="Z13" s="15"/>
      <c r="AA13" s="1092" t="s">
        <v>346</v>
      </c>
    </row>
    <row r="14" spans="1:27" ht="18.75">
      <c r="A14" s="2142" t="s">
        <v>252</v>
      </c>
      <c r="B14" s="2143" t="s">
        <v>200</v>
      </c>
      <c r="C14" s="2003"/>
      <c r="D14" s="1999" t="s">
        <v>346</v>
      </c>
      <c r="E14" s="1999"/>
      <c r="F14" s="2263"/>
      <c r="G14" s="2145">
        <v>2</v>
      </c>
      <c r="H14" s="1934">
        <v>60</v>
      </c>
      <c r="I14" s="1498">
        <v>30</v>
      </c>
      <c r="J14" s="2005">
        <v>20</v>
      </c>
      <c r="K14" s="1999"/>
      <c r="L14" s="1999">
        <v>10</v>
      </c>
      <c r="M14" s="2006">
        <v>30</v>
      </c>
      <c r="N14" s="2009"/>
      <c r="O14" s="1971"/>
      <c r="P14" s="2008"/>
      <c r="Q14" s="1970"/>
      <c r="R14" s="1971">
        <v>3</v>
      </c>
      <c r="S14" s="19"/>
      <c r="T14" s="1362"/>
      <c r="U14" s="15"/>
      <c r="V14" s="1326"/>
      <c r="W14" s="16"/>
      <c r="X14" s="15"/>
      <c r="Y14" s="1326"/>
      <c r="Z14" s="15"/>
      <c r="AA14" s="6" t="s">
        <v>346</v>
      </c>
    </row>
    <row r="15" spans="1:27" s="483" customFormat="1" ht="26.25" customHeight="1">
      <c r="A15" s="2269"/>
      <c r="B15" s="2270" t="s">
        <v>401</v>
      </c>
      <c r="C15" s="2271"/>
      <c r="D15" s="2272"/>
      <c r="E15" s="2272"/>
      <c r="F15" s="2273"/>
      <c r="G15" s="2274">
        <v>1.5</v>
      </c>
      <c r="H15" s="2275">
        <v>45</v>
      </c>
      <c r="I15" s="2276"/>
      <c r="J15" s="2277"/>
      <c r="K15" s="2277"/>
      <c r="L15" s="2277"/>
      <c r="M15" s="2278"/>
      <c r="N15" s="1818"/>
      <c r="O15" s="1548"/>
      <c r="P15" s="1794"/>
      <c r="Q15" s="2279"/>
      <c r="R15" s="2277"/>
      <c r="S15" s="1823"/>
      <c r="T15" s="1822"/>
      <c r="U15" s="1140"/>
      <c r="V15" s="1823"/>
      <c r="W15" s="1827"/>
      <c r="X15" s="1548"/>
      <c r="Y15" s="2283"/>
      <c r="Z15" s="1548"/>
      <c r="AA15" s="483" t="s">
        <v>346</v>
      </c>
    </row>
    <row r="16" spans="1:27" ht="1.5" customHeight="1">
      <c r="A16" s="1961"/>
      <c r="B16" s="2280"/>
      <c r="C16" s="2237"/>
      <c r="D16" s="2232"/>
      <c r="E16" s="2232"/>
      <c r="F16" s="2239"/>
      <c r="G16" s="2234"/>
      <c r="H16" s="2235"/>
      <c r="I16" s="2232"/>
      <c r="J16" s="2232"/>
      <c r="K16" s="2232"/>
      <c r="L16" s="2232"/>
      <c r="M16" s="2236"/>
      <c r="N16" s="2237"/>
      <c r="O16" s="2238"/>
      <c r="P16" s="2239"/>
      <c r="Q16" s="2235"/>
      <c r="R16" s="2232"/>
      <c r="S16" s="1883"/>
      <c r="T16" s="1884"/>
      <c r="U16" s="1838"/>
      <c r="V16" s="1885"/>
      <c r="W16" s="1886"/>
      <c r="X16" s="1840"/>
      <c r="Y16" s="2284"/>
      <c r="Z16" s="1120"/>
      <c r="AA16" s="6" t="s">
        <v>346</v>
      </c>
    </row>
    <row r="17" spans="1:27" ht="18.75">
      <c r="A17" s="1928" t="s">
        <v>319</v>
      </c>
      <c r="B17" s="2206" t="s">
        <v>399</v>
      </c>
      <c r="C17" s="2207"/>
      <c r="D17" s="1144"/>
      <c r="E17" s="1144"/>
      <c r="F17" s="2208"/>
      <c r="G17" s="317">
        <v>1.5</v>
      </c>
      <c r="H17" s="2209">
        <v>45</v>
      </c>
      <c r="I17" s="1144">
        <v>16</v>
      </c>
      <c r="J17" s="1144"/>
      <c r="K17" s="1144"/>
      <c r="L17" s="1144">
        <v>16</v>
      </c>
      <c r="M17" s="2210">
        <v>29</v>
      </c>
      <c r="N17" s="2207"/>
      <c r="O17" s="2211"/>
      <c r="P17" s="2208"/>
      <c r="Q17" s="2209"/>
      <c r="R17" s="1144">
        <v>2</v>
      </c>
      <c r="S17" s="1866"/>
      <c r="T17" s="1856"/>
      <c r="U17" s="1116"/>
      <c r="V17" s="1849"/>
      <c r="W17" s="1739"/>
      <c r="X17" s="1120"/>
      <c r="Y17" s="1738"/>
      <c r="Z17" s="1120"/>
      <c r="AA17" s="6" t="s">
        <v>346</v>
      </c>
    </row>
    <row r="18" spans="1:26" ht="18.75">
      <c r="A18" s="1928"/>
      <c r="B18" s="2355"/>
      <c r="C18" s="2207"/>
      <c r="D18" s="1144"/>
      <c r="E18" s="1144"/>
      <c r="F18" s="2208"/>
      <c r="G18" s="317"/>
      <c r="H18" s="2209"/>
      <c r="I18" s="1144"/>
      <c r="J18" s="1144"/>
      <c r="K18" s="1144"/>
      <c r="L18" s="1144"/>
      <c r="M18" s="2210"/>
      <c r="N18" s="2207"/>
      <c r="O18" s="2211"/>
      <c r="P18" s="2208"/>
      <c r="Q18" s="2209"/>
      <c r="R18" s="1144"/>
      <c r="S18" s="1866"/>
      <c r="T18" s="1856"/>
      <c r="U18" s="1116"/>
      <c r="V18" s="1849"/>
      <c r="W18" s="1739"/>
      <c r="X18" s="1120"/>
      <c r="Y18" s="1738"/>
      <c r="Z18" s="1120"/>
    </row>
    <row r="19" spans="1:26" ht="15.75">
      <c r="A19" s="1118" t="s">
        <v>262</v>
      </c>
      <c r="B19" s="1578" t="s">
        <v>42</v>
      </c>
      <c r="C19" s="1564"/>
      <c r="D19" s="1443"/>
      <c r="E19" s="1464"/>
      <c r="F19" s="1565"/>
      <c r="G19" s="1579">
        <v>1</v>
      </c>
      <c r="H19" s="1534">
        <f>G19*30</f>
        <v>30</v>
      </c>
      <c r="I19" s="1580">
        <f>SUM(J19:L19)</f>
        <v>18</v>
      </c>
      <c r="J19" s="1525"/>
      <c r="K19" s="1464"/>
      <c r="L19" s="1464">
        <v>18</v>
      </c>
      <c r="M19" s="1581">
        <f>H19-I19</f>
        <v>12</v>
      </c>
      <c r="N19" s="1530"/>
      <c r="O19" s="1528"/>
      <c r="P19" s="1531"/>
      <c r="Q19" s="1527"/>
      <c r="R19" s="1528">
        <v>2</v>
      </c>
      <c r="S19" s="1529"/>
      <c r="T19" s="16"/>
      <c r="U19" s="15"/>
      <c r="V19" s="19"/>
      <c r="W19" s="16"/>
      <c r="X19" s="15"/>
      <c r="Y19" s="1326"/>
      <c r="Z19" s="1176"/>
    </row>
    <row r="20" ht="5.25" customHeight="1"/>
  </sheetData>
  <sheetProtection/>
  <mergeCells count="26"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C4:C7"/>
    <mergeCell ref="D4:D7"/>
    <mergeCell ref="E4:F4"/>
    <mergeCell ref="I4:I7"/>
    <mergeCell ref="J4:L4"/>
    <mergeCell ref="E5:E7"/>
    <mergeCell ref="Z2:Z7"/>
    <mergeCell ref="F5:F7"/>
    <mergeCell ref="J5:J7"/>
    <mergeCell ref="K5:K7"/>
    <mergeCell ref="L5:L7"/>
    <mergeCell ref="N6:Y6"/>
    <mergeCell ref="N3:P4"/>
    <mergeCell ref="Q3:S4"/>
    <mergeCell ref="T3:V4"/>
    <mergeCell ref="W3:Y4"/>
  </mergeCells>
  <printOptions/>
  <pageMargins left="0.3937007874015748" right="0.3937007874015748" top="0.5905511811023623" bottom="0.3937007874015748" header="0.5118110236220472" footer="0.5118110236220472"/>
  <pageSetup fitToHeight="0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view="pageBreakPreview" zoomScale="70" zoomScaleSheetLayoutView="70" zoomScalePageLayoutView="0" workbookViewId="0" topLeftCell="A1">
      <pane xSplit="31" ySplit="7" topLeftCell="AF8" activePane="bottomRight" state="frozen"/>
      <selection pane="topLeft" activeCell="A1" sqref="A1"/>
      <selection pane="topRight" activeCell="AF1" sqref="AF1"/>
      <selection pane="bottomLeft" activeCell="A8" sqref="A8"/>
      <selection pane="bottomRight" activeCell="Z2" sqref="Z2:Z7"/>
    </sheetView>
  </sheetViews>
  <sheetFormatPr defaultColWidth="9.00390625" defaultRowHeight="12.75"/>
  <cols>
    <col min="1" max="1" width="10.25390625" style="2030" customWidth="1"/>
    <col min="2" max="2" width="45.375" style="1911" customWidth="1"/>
    <col min="3" max="3" width="7.00390625" style="2031" customWidth="1"/>
    <col min="4" max="4" width="13.625" style="2032" customWidth="1"/>
    <col min="5" max="5" width="5.25390625" style="2032" customWidth="1"/>
    <col min="6" max="6" width="7.00390625" style="2031" customWidth="1"/>
    <col min="7" max="7" width="8.25390625" style="2033" customWidth="1"/>
    <col min="8" max="8" width="10.75390625" style="2031" customWidth="1"/>
    <col min="9" max="9" width="11.25390625" style="1911" customWidth="1"/>
    <col min="10" max="10" width="9.125" style="1911" customWidth="1"/>
    <col min="11" max="11" width="7.75390625" style="1911" customWidth="1"/>
    <col min="12" max="12" width="9.25390625" style="1911" customWidth="1"/>
    <col min="13" max="13" width="10.875" style="1911" customWidth="1"/>
    <col min="14" max="14" width="7.25390625" style="1911" hidden="1" customWidth="1"/>
    <col min="15" max="15" width="7.00390625" style="1911" hidden="1" customWidth="1"/>
    <col min="16" max="16" width="7.125" style="1911" hidden="1" customWidth="1"/>
    <col min="17" max="17" width="7.625" style="1911" hidden="1" customWidth="1"/>
    <col min="18" max="18" width="8.00390625" style="1911" hidden="1" customWidth="1"/>
    <col min="19" max="19" width="15.25390625" style="1911" customWidth="1"/>
    <col min="20" max="20" width="8.375" style="6" hidden="1" customWidth="1"/>
    <col min="21" max="21" width="7.75390625" style="6" hidden="1" customWidth="1"/>
    <col min="22" max="23" width="7.625" style="6" hidden="1" customWidth="1"/>
    <col min="24" max="24" width="7.75390625" style="6" hidden="1" customWidth="1"/>
    <col min="25" max="25" width="8.25390625" style="6" hidden="1" customWidth="1"/>
    <col min="26" max="26" width="28.75390625" style="6" customWidth="1"/>
    <col min="27" max="28" width="9.125" style="6" customWidth="1"/>
    <col min="29" max="16384" width="9.125" style="6" customWidth="1"/>
  </cols>
  <sheetData>
    <row r="1" spans="1:26" ht="19.5" thickBot="1">
      <c r="A1" s="2887" t="s">
        <v>402</v>
      </c>
      <c r="B1" s="2888"/>
      <c r="C1" s="2888"/>
      <c r="D1" s="2888"/>
      <c r="E1" s="2888"/>
      <c r="F1" s="2888"/>
      <c r="G1" s="2888"/>
      <c r="H1" s="2888"/>
      <c r="I1" s="2888"/>
      <c r="J1" s="2888"/>
      <c r="K1" s="2888"/>
      <c r="L1" s="2888"/>
      <c r="M1" s="2888"/>
      <c r="N1" s="2888"/>
      <c r="O1" s="2888"/>
      <c r="P1" s="2888"/>
      <c r="Q1" s="2888"/>
      <c r="R1" s="2888"/>
      <c r="S1" s="2888"/>
      <c r="T1" s="2888"/>
      <c r="U1" s="2888"/>
      <c r="V1" s="2888"/>
      <c r="W1" s="2888"/>
      <c r="X1" s="2888"/>
      <c r="Y1" s="2889"/>
      <c r="Z1" s="2081"/>
    </row>
    <row r="2" spans="1:26" ht="15" customHeight="1">
      <c r="A2" s="2982" t="s">
        <v>22</v>
      </c>
      <c r="B2" s="2985" t="s">
        <v>117</v>
      </c>
      <c r="C2" s="2988" t="s">
        <v>353</v>
      </c>
      <c r="D2" s="2989"/>
      <c r="E2" s="2989"/>
      <c r="F2" s="2990"/>
      <c r="G2" s="2994" t="s">
        <v>118</v>
      </c>
      <c r="H2" s="2997" t="s">
        <v>119</v>
      </c>
      <c r="I2" s="2998"/>
      <c r="J2" s="2998"/>
      <c r="K2" s="2998"/>
      <c r="L2" s="2998"/>
      <c r="M2" s="2999"/>
      <c r="N2" s="2901"/>
      <c r="O2" s="2902"/>
      <c r="P2" s="2902"/>
      <c r="Q2" s="2902"/>
      <c r="R2" s="2902"/>
      <c r="S2" s="2902"/>
      <c r="T2" s="2902"/>
      <c r="U2" s="2902"/>
      <c r="V2" s="2902"/>
      <c r="W2" s="2902"/>
      <c r="X2" s="2902"/>
      <c r="Y2" s="2902"/>
      <c r="Z2" s="2954" t="s">
        <v>394</v>
      </c>
    </row>
    <row r="3" spans="1:26" ht="15" customHeight="1">
      <c r="A3" s="2983"/>
      <c r="B3" s="2986"/>
      <c r="C3" s="2991"/>
      <c r="D3" s="2992"/>
      <c r="E3" s="2992"/>
      <c r="F3" s="2993"/>
      <c r="G3" s="2995"/>
      <c r="H3" s="3002" t="s">
        <v>121</v>
      </c>
      <c r="I3" s="3005" t="s">
        <v>122</v>
      </c>
      <c r="J3" s="3006"/>
      <c r="K3" s="3006"/>
      <c r="L3" s="3007"/>
      <c r="M3" s="3008" t="s">
        <v>123</v>
      </c>
      <c r="N3" s="2963" t="s">
        <v>25</v>
      </c>
      <c r="O3" s="2964"/>
      <c r="P3" s="2965"/>
      <c r="Q3" s="2969" t="s">
        <v>26</v>
      </c>
      <c r="R3" s="2964"/>
      <c r="S3" s="2965"/>
      <c r="T3" s="2858" t="s">
        <v>27</v>
      </c>
      <c r="U3" s="2859"/>
      <c r="V3" s="2860"/>
      <c r="W3" s="2858" t="s">
        <v>28</v>
      </c>
      <c r="X3" s="2859"/>
      <c r="Y3" s="2859"/>
      <c r="Z3" s="2954"/>
    </row>
    <row r="4" spans="1:26" ht="24.75" customHeight="1">
      <c r="A4" s="2983"/>
      <c r="B4" s="2986"/>
      <c r="C4" s="2958" t="s">
        <v>124</v>
      </c>
      <c r="D4" s="2958" t="s">
        <v>125</v>
      </c>
      <c r="E4" s="2973" t="s">
        <v>126</v>
      </c>
      <c r="F4" s="2974"/>
      <c r="G4" s="2995"/>
      <c r="H4" s="3003"/>
      <c r="I4" s="2958" t="s">
        <v>127</v>
      </c>
      <c r="J4" s="2975" t="s">
        <v>128</v>
      </c>
      <c r="K4" s="2976"/>
      <c r="L4" s="2977"/>
      <c r="M4" s="2971"/>
      <c r="N4" s="2966"/>
      <c r="O4" s="2967"/>
      <c r="P4" s="2968"/>
      <c r="Q4" s="2970"/>
      <c r="R4" s="2967"/>
      <c r="S4" s="2968"/>
      <c r="T4" s="2861"/>
      <c r="U4" s="2862"/>
      <c r="V4" s="2863"/>
      <c r="W4" s="2861"/>
      <c r="X4" s="2862"/>
      <c r="Y4" s="2862"/>
      <c r="Z4" s="2954"/>
    </row>
    <row r="5" spans="1:26" ht="15" customHeight="1">
      <c r="A5" s="2983"/>
      <c r="B5" s="2986"/>
      <c r="C5" s="2959"/>
      <c r="D5" s="2971"/>
      <c r="E5" s="2978" t="s">
        <v>129</v>
      </c>
      <c r="F5" s="2955" t="s">
        <v>130</v>
      </c>
      <c r="G5" s="2995"/>
      <c r="H5" s="3003"/>
      <c r="I5" s="2959"/>
      <c r="J5" s="2958" t="s">
        <v>24</v>
      </c>
      <c r="K5" s="2958" t="s">
        <v>131</v>
      </c>
      <c r="L5" s="2958" t="s">
        <v>132</v>
      </c>
      <c r="M5" s="2971"/>
      <c r="N5" s="1915">
        <v>1</v>
      </c>
      <c r="O5" s="1916" t="s">
        <v>344</v>
      </c>
      <c r="P5" s="1916" t="s">
        <v>345</v>
      </c>
      <c r="Q5" s="1916">
        <v>3</v>
      </c>
      <c r="R5" s="1916" t="s">
        <v>346</v>
      </c>
      <c r="S5" s="1916" t="s">
        <v>347</v>
      </c>
      <c r="T5" s="68">
        <v>5</v>
      </c>
      <c r="U5" s="68" t="s">
        <v>348</v>
      </c>
      <c r="V5" s="68" t="s">
        <v>349</v>
      </c>
      <c r="W5" s="68">
        <v>7</v>
      </c>
      <c r="X5" s="68" t="s">
        <v>350</v>
      </c>
      <c r="Y5" s="2089" t="s">
        <v>351</v>
      </c>
      <c r="Z5" s="2954"/>
    </row>
    <row r="6" spans="1:26" ht="16.5" thickBot="1">
      <c r="A6" s="2983"/>
      <c r="B6" s="2986"/>
      <c r="C6" s="2959"/>
      <c r="D6" s="2971"/>
      <c r="E6" s="2978"/>
      <c r="F6" s="2956"/>
      <c r="G6" s="2995"/>
      <c r="H6" s="3003"/>
      <c r="I6" s="2959"/>
      <c r="J6" s="2959"/>
      <c r="K6" s="2959"/>
      <c r="L6" s="2959"/>
      <c r="M6" s="2971"/>
      <c r="N6" s="2837"/>
      <c r="O6" s="2838"/>
      <c r="P6" s="2838"/>
      <c r="Q6" s="2838"/>
      <c r="R6" s="2838"/>
      <c r="S6" s="2838"/>
      <c r="T6" s="2838"/>
      <c r="U6" s="2838"/>
      <c r="V6" s="2838"/>
      <c r="W6" s="2838"/>
      <c r="X6" s="2838"/>
      <c r="Y6" s="2838"/>
      <c r="Z6" s="2954"/>
    </row>
    <row r="7" spans="1:26" ht="54" customHeight="1" thickBot="1">
      <c r="A7" s="2984"/>
      <c r="B7" s="2987"/>
      <c r="C7" s="2960"/>
      <c r="D7" s="2972"/>
      <c r="E7" s="2978"/>
      <c r="F7" s="2957"/>
      <c r="G7" s="2996"/>
      <c r="H7" s="3004"/>
      <c r="I7" s="2960"/>
      <c r="J7" s="2960"/>
      <c r="K7" s="2960"/>
      <c r="L7" s="2960"/>
      <c r="M7" s="2972"/>
      <c r="N7" s="1918">
        <v>15</v>
      </c>
      <c r="O7" s="1919">
        <v>9</v>
      </c>
      <c r="P7" s="1920">
        <v>9</v>
      </c>
      <c r="Q7" s="1918">
        <v>15</v>
      </c>
      <c r="R7" s="1919">
        <v>9</v>
      </c>
      <c r="S7" s="1920" t="s">
        <v>393</v>
      </c>
      <c r="T7" s="71">
        <v>15</v>
      </c>
      <c r="U7" s="69">
        <v>9</v>
      </c>
      <c r="V7" s="70">
        <v>9</v>
      </c>
      <c r="W7" s="71">
        <v>15</v>
      </c>
      <c r="X7" s="69">
        <v>9</v>
      </c>
      <c r="Y7" s="2090">
        <v>8</v>
      </c>
      <c r="Z7" s="2954"/>
    </row>
    <row r="8" spans="1:26" ht="18.75">
      <c r="A8" s="1921">
        <v>1</v>
      </c>
      <c r="B8" s="1922">
        <v>2</v>
      </c>
      <c r="C8" s="1923">
        <v>3</v>
      </c>
      <c r="D8" s="1923">
        <v>4</v>
      </c>
      <c r="E8" s="1924">
        <v>5</v>
      </c>
      <c r="F8" s="1913">
        <v>6</v>
      </c>
      <c r="G8" s="1925">
        <v>7</v>
      </c>
      <c r="H8" s="1912">
        <v>8</v>
      </c>
      <c r="I8" s="1923">
        <v>9</v>
      </c>
      <c r="J8" s="1923">
        <v>10</v>
      </c>
      <c r="K8" s="1923">
        <v>11</v>
      </c>
      <c r="L8" s="1923">
        <v>12</v>
      </c>
      <c r="M8" s="1926">
        <v>13</v>
      </c>
      <c r="N8" s="1927">
        <v>14</v>
      </c>
      <c r="O8" s="1923">
        <v>15</v>
      </c>
      <c r="P8" s="1923">
        <v>16</v>
      </c>
      <c r="Q8" s="1923">
        <v>17</v>
      </c>
      <c r="R8" s="1923">
        <v>18</v>
      </c>
      <c r="S8" s="1923">
        <v>19</v>
      </c>
      <c r="T8" s="73">
        <v>20</v>
      </c>
      <c r="U8" s="73">
        <v>21</v>
      </c>
      <c r="V8" s="73">
        <v>22</v>
      </c>
      <c r="W8" s="73">
        <v>23</v>
      </c>
      <c r="X8" s="73">
        <v>24</v>
      </c>
      <c r="Y8" s="81">
        <v>25</v>
      </c>
      <c r="Z8" s="2091"/>
    </row>
    <row r="9" spans="1:27" ht="19.5">
      <c r="A9" s="2285" t="s">
        <v>138</v>
      </c>
      <c r="B9" s="2286" t="s">
        <v>78</v>
      </c>
      <c r="C9" s="2249"/>
      <c r="D9" s="2287" t="s">
        <v>355</v>
      </c>
      <c r="E9" s="2288"/>
      <c r="F9" s="2289"/>
      <c r="G9" s="2290">
        <v>3</v>
      </c>
      <c r="H9" s="2249">
        <f>G9*30</f>
        <v>90</v>
      </c>
      <c r="I9" s="2287">
        <f>J9+L9</f>
        <v>30</v>
      </c>
      <c r="J9" s="2287">
        <v>20</v>
      </c>
      <c r="K9" s="2287"/>
      <c r="L9" s="2287">
        <v>10</v>
      </c>
      <c r="M9" s="2291">
        <f>H9-I9</f>
        <v>60</v>
      </c>
      <c r="N9" s="1930"/>
      <c r="O9" s="1935"/>
      <c r="P9" s="2292"/>
      <c r="Q9" s="1937"/>
      <c r="R9" s="1935"/>
      <c r="S9" s="2293">
        <v>3</v>
      </c>
      <c r="T9" s="1178"/>
      <c r="U9" s="1176"/>
      <c r="V9" s="1179"/>
      <c r="W9" s="1178"/>
      <c r="X9" s="1176"/>
      <c r="Y9" s="1177"/>
      <c r="Z9" s="1176"/>
      <c r="AA9" s="6" t="s">
        <v>347</v>
      </c>
    </row>
    <row r="10" spans="1:27" ht="37.5">
      <c r="A10" s="2285" t="s">
        <v>139</v>
      </c>
      <c r="B10" s="2294" t="s">
        <v>194</v>
      </c>
      <c r="C10" s="2249" t="s">
        <v>347</v>
      </c>
      <c r="D10" s="2288"/>
      <c r="E10" s="2288"/>
      <c r="F10" s="2295"/>
      <c r="G10" s="2290">
        <v>3</v>
      </c>
      <c r="H10" s="2249">
        <f>G10*30</f>
        <v>90</v>
      </c>
      <c r="I10" s="2287">
        <f>J10+L10</f>
        <v>36</v>
      </c>
      <c r="J10" s="2287">
        <v>9</v>
      </c>
      <c r="K10" s="2287"/>
      <c r="L10" s="2287">
        <v>27</v>
      </c>
      <c r="M10" s="2291">
        <f>H10-I10</f>
        <v>54</v>
      </c>
      <c r="N10" s="1930"/>
      <c r="O10" s="1935"/>
      <c r="P10" s="1939"/>
      <c r="Q10" s="1937"/>
      <c r="R10" s="1935"/>
      <c r="S10" s="1938">
        <v>4</v>
      </c>
      <c r="T10" s="1178"/>
      <c r="U10" s="1176"/>
      <c r="V10" s="1179"/>
      <c r="W10" s="1178"/>
      <c r="X10" s="1176"/>
      <c r="Y10" s="1177"/>
      <c r="Z10" s="1176"/>
      <c r="AA10" s="6" t="s">
        <v>347</v>
      </c>
    </row>
    <row r="11" spans="1:27" ht="18.75">
      <c r="A11" s="1961" t="s">
        <v>148</v>
      </c>
      <c r="B11" s="1962" t="s">
        <v>35</v>
      </c>
      <c r="C11" s="1937"/>
      <c r="D11" s="1963" t="s">
        <v>357</v>
      </c>
      <c r="E11" s="1964"/>
      <c r="F11" s="1914"/>
      <c r="G11" s="1965">
        <v>1.5</v>
      </c>
      <c r="H11" s="1966">
        <v>45</v>
      </c>
      <c r="I11" s="1967">
        <v>30</v>
      </c>
      <c r="J11" s="1968"/>
      <c r="K11" s="1968"/>
      <c r="L11" s="1968">
        <v>30</v>
      </c>
      <c r="M11" s="1969">
        <v>15</v>
      </c>
      <c r="N11" s="1970"/>
      <c r="O11" s="1971"/>
      <c r="P11" s="1972"/>
      <c r="Q11" s="1970"/>
      <c r="R11" s="1971"/>
      <c r="S11" s="1972">
        <v>4</v>
      </c>
      <c r="T11" s="1248"/>
      <c r="U11" s="1249"/>
      <c r="V11" s="1250"/>
      <c r="W11" s="1251"/>
      <c r="X11" s="1249"/>
      <c r="Y11" s="1250"/>
      <c r="Z11" s="1249"/>
      <c r="AA11" s="6" t="s">
        <v>347</v>
      </c>
    </row>
    <row r="12" spans="1:27" s="698" customFormat="1" ht="19.5" thickBot="1">
      <c r="A12" s="2216" t="s">
        <v>279</v>
      </c>
      <c r="B12" s="2174" t="s">
        <v>34</v>
      </c>
      <c r="C12" s="2019" t="s">
        <v>347</v>
      </c>
      <c r="D12" s="2015"/>
      <c r="E12" s="2015"/>
      <c r="F12" s="2017"/>
      <c r="G12" s="2176">
        <v>2</v>
      </c>
      <c r="H12" s="2177">
        <v>60</v>
      </c>
      <c r="I12" s="2178">
        <v>27</v>
      </c>
      <c r="J12" s="2021">
        <v>18</v>
      </c>
      <c r="K12" s="2023"/>
      <c r="L12" s="2023">
        <v>9</v>
      </c>
      <c r="M12" s="2024">
        <v>33</v>
      </c>
      <c r="N12" s="2098"/>
      <c r="O12" s="2099"/>
      <c r="P12" s="2100"/>
      <c r="Q12" s="2101"/>
      <c r="R12" s="2099"/>
      <c r="S12" s="2102">
        <v>3</v>
      </c>
      <c r="T12" s="1338"/>
      <c r="U12" s="1339"/>
      <c r="V12" s="1340"/>
      <c r="W12" s="1367"/>
      <c r="X12" s="1339"/>
      <c r="Y12" s="1340"/>
      <c r="Z12" s="15"/>
      <c r="AA12" s="698" t="s">
        <v>347</v>
      </c>
    </row>
    <row r="13" spans="1:27" s="483" customFormat="1" ht="15.75" customHeight="1">
      <c r="A13" s="2269"/>
      <c r="B13" s="2270" t="s">
        <v>401</v>
      </c>
      <c r="C13" s="2271"/>
      <c r="D13" s="2272"/>
      <c r="E13" s="2272"/>
      <c r="F13" s="2273"/>
      <c r="G13" s="2274"/>
      <c r="H13" s="2275"/>
      <c r="I13" s="2276"/>
      <c r="J13" s="2277"/>
      <c r="K13" s="2277"/>
      <c r="L13" s="2277"/>
      <c r="M13" s="2278"/>
      <c r="N13" s="1818"/>
      <c r="O13" s="1548"/>
      <c r="P13" s="1794"/>
      <c r="Q13" s="2279"/>
      <c r="R13" s="2277"/>
      <c r="S13" s="2296"/>
      <c r="T13" s="1822"/>
      <c r="U13" s="1140"/>
      <c r="V13" s="1823"/>
      <c r="W13" s="1827"/>
      <c r="X13" s="1548"/>
      <c r="Y13" s="2283"/>
      <c r="Z13" s="1548"/>
      <c r="AA13" s="483" t="s">
        <v>347</v>
      </c>
    </row>
    <row r="14" spans="1:27" ht="18.75">
      <c r="A14" s="1928" t="s">
        <v>320</v>
      </c>
      <c r="B14" s="2206" t="s">
        <v>403</v>
      </c>
      <c r="C14" s="2207"/>
      <c r="D14" s="1144" t="s">
        <v>347</v>
      </c>
      <c r="E14" s="1144"/>
      <c r="F14" s="2208"/>
      <c r="G14" s="317">
        <v>1</v>
      </c>
      <c r="H14" s="2209">
        <v>30</v>
      </c>
      <c r="I14" s="1144">
        <v>12</v>
      </c>
      <c r="J14" s="1144"/>
      <c r="K14" s="1144"/>
      <c r="L14" s="1144">
        <v>12</v>
      </c>
      <c r="M14" s="2210">
        <v>18</v>
      </c>
      <c r="N14" s="2207"/>
      <c r="O14" s="2211"/>
      <c r="P14" s="2208"/>
      <c r="Q14" s="2209"/>
      <c r="R14" s="1144"/>
      <c r="S14" s="2210">
        <v>1.5</v>
      </c>
      <c r="T14" s="1856"/>
      <c r="U14" s="1116"/>
      <c r="V14" s="1849"/>
      <c r="W14" s="1739"/>
      <c r="X14" s="1120"/>
      <c r="Y14" s="1738"/>
      <c r="Z14" s="1120"/>
      <c r="AA14" s="6" t="s">
        <v>347</v>
      </c>
    </row>
    <row r="15" spans="1:27" ht="19.5">
      <c r="A15" s="1961" t="s">
        <v>190</v>
      </c>
      <c r="B15" s="2297" t="s">
        <v>404</v>
      </c>
      <c r="C15" s="2298"/>
      <c r="D15" s="1144" t="s">
        <v>347</v>
      </c>
      <c r="E15" s="1144"/>
      <c r="F15" s="2299"/>
      <c r="G15" s="317">
        <v>1</v>
      </c>
      <c r="H15" s="2209">
        <v>30</v>
      </c>
      <c r="I15" s="1144">
        <v>12</v>
      </c>
      <c r="J15" s="1144">
        <v>12</v>
      </c>
      <c r="K15" s="1144"/>
      <c r="L15" s="1144"/>
      <c r="M15" s="2210">
        <v>18</v>
      </c>
      <c r="N15" s="2298"/>
      <c r="O15" s="2300"/>
      <c r="P15" s="2301"/>
      <c r="Q15" s="2209"/>
      <c r="R15" s="1144"/>
      <c r="S15" s="2210">
        <v>1.5</v>
      </c>
      <c r="T15" s="1856"/>
      <c r="U15" s="1116"/>
      <c r="V15" s="1849"/>
      <c r="W15" s="1739"/>
      <c r="X15" s="1120"/>
      <c r="Y15" s="1738"/>
      <c r="Z15" s="1120"/>
      <c r="AA15" s="6" t="s">
        <v>347</v>
      </c>
    </row>
    <row r="16" spans="1:26" ht="19.5">
      <c r="A16" s="1961"/>
      <c r="B16" s="2230"/>
      <c r="C16" s="2231"/>
      <c r="D16" s="2232"/>
      <c r="E16" s="2232"/>
      <c r="F16" s="2233"/>
      <c r="G16" s="2234"/>
      <c r="H16" s="2235"/>
      <c r="I16" s="2232"/>
      <c r="J16" s="2232"/>
      <c r="K16" s="2232"/>
      <c r="L16" s="2232"/>
      <c r="M16" s="2236"/>
      <c r="N16" s="2231"/>
      <c r="O16" s="2302"/>
      <c r="P16" s="2303"/>
      <c r="Q16" s="2235"/>
      <c r="R16" s="2232"/>
      <c r="S16" s="2236"/>
      <c r="T16" s="1884"/>
      <c r="U16" s="1838"/>
      <c r="V16" s="1885"/>
      <c r="W16" s="1886"/>
      <c r="X16" s="1840"/>
      <c r="Y16" s="2284"/>
      <c r="Z16" s="1120"/>
    </row>
    <row r="17" spans="1:27" s="698" customFormat="1" ht="38.25" thickBot="1">
      <c r="A17" s="2216" t="s">
        <v>263</v>
      </c>
      <c r="B17" s="2304" t="s">
        <v>42</v>
      </c>
      <c r="C17" s="2305"/>
      <c r="D17" s="2306"/>
      <c r="E17" s="2307"/>
      <c r="F17" s="2308" t="s">
        <v>347</v>
      </c>
      <c r="G17" s="2309">
        <v>1</v>
      </c>
      <c r="H17" s="2310">
        <v>30</v>
      </c>
      <c r="I17" s="2311">
        <v>18</v>
      </c>
      <c r="J17" s="2312"/>
      <c r="K17" s="2307"/>
      <c r="L17" s="2307">
        <v>18</v>
      </c>
      <c r="M17" s="2313">
        <v>12</v>
      </c>
      <c r="N17" s="2314"/>
      <c r="O17" s="2315"/>
      <c r="P17" s="2316"/>
      <c r="Q17" s="2317"/>
      <c r="R17" s="2315"/>
      <c r="S17" s="2318">
        <v>2</v>
      </c>
      <c r="T17" s="1367"/>
      <c r="U17" s="1339"/>
      <c r="V17" s="1343"/>
      <c r="W17" s="1367"/>
      <c r="X17" s="1339"/>
      <c r="Y17" s="1340"/>
      <c r="Z17" s="15"/>
      <c r="AA17" s="698" t="s">
        <v>347</v>
      </c>
    </row>
    <row r="18" spans="1:27" s="698" customFormat="1" ht="18.75">
      <c r="A18" s="2142" t="s">
        <v>264</v>
      </c>
      <c r="B18" s="2258" t="s">
        <v>302</v>
      </c>
      <c r="C18" s="2261"/>
      <c r="D18" s="2117" t="s">
        <v>347</v>
      </c>
      <c r="E18" s="2117"/>
      <c r="F18" s="2319"/>
      <c r="G18" s="2320">
        <v>2</v>
      </c>
      <c r="H18" s="2321">
        <v>60</v>
      </c>
      <c r="I18" s="2322">
        <v>30</v>
      </c>
      <c r="J18" s="2322">
        <v>20</v>
      </c>
      <c r="K18" s="2322"/>
      <c r="L18" s="2322">
        <v>10</v>
      </c>
      <c r="M18" s="2323">
        <v>30</v>
      </c>
      <c r="N18" s="2324"/>
      <c r="O18" s="2322"/>
      <c r="P18" s="2325"/>
      <c r="Q18" s="2326"/>
      <c r="R18" s="2322"/>
      <c r="S18" s="2323">
        <v>3</v>
      </c>
      <c r="T18" s="1516"/>
      <c r="U18" s="1243"/>
      <c r="V18" s="1520"/>
      <c r="W18" s="1438"/>
      <c r="X18" s="1522"/>
      <c r="Y18" s="1523"/>
      <c r="Z18" s="1460"/>
      <c r="AA18" s="698" t="s">
        <v>347</v>
      </c>
    </row>
    <row r="19" spans="1:27" s="698" customFormat="1" ht="19.5" thickBot="1">
      <c r="A19" s="1928" t="s">
        <v>265</v>
      </c>
      <c r="B19" s="2327" t="s">
        <v>40</v>
      </c>
      <c r="C19" s="2328" t="s">
        <v>347</v>
      </c>
      <c r="D19" s="2329"/>
      <c r="E19" s="2329"/>
      <c r="F19" s="2330"/>
      <c r="G19" s="2331">
        <v>3</v>
      </c>
      <c r="H19" s="2332">
        <v>90</v>
      </c>
      <c r="I19" s="2333">
        <v>36</v>
      </c>
      <c r="J19" s="2334">
        <v>27</v>
      </c>
      <c r="K19" s="2335"/>
      <c r="L19" s="2335">
        <v>9</v>
      </c>
      <c r="M19" s="2336">
        <v>54</v>
      </c>
      <c r="N19" s="2337"/>
      <c r="O19" s="2338"/>
      <c r="P19" s="2339"/>
      <c r="Q19" s="2340"/>
      <c r="R19" s="2338"/>
      <c r="S19" s="2341">
        <v>4</v>
      </c>
      <c r="T19" s="1313"/>
      <c r="U19" s="1311"/>
      <c r="V19" s="1314"/>
      <c r="W19" s="1313"/>
      <c r="X19" s="1311"/>
      <c r="Y19" s="1312"/>
      <c r="Z19" s="15"/>
      <c r="AA19" s="698" t="s">
        <v>347</v>
      </c>
    </row>
    <row r="20" spans="1:27" ht="19.5">
      <c r="A20" s="2192" t="s">
        <v>165</v>
      </c>
      <c r="B20" s="2342" t="s">
        <v>57</v>
      </c>
      <c r="C20" s="2194"/>
      <c r="D20" s="1951" t="s">
        <v>362</v>
      </c>
      <c r="E20" s="1951"/>
      <c r="F20" s="2343"/>
      <c r="G20" s="2344">
        <v>3</v>
      </c>
      <c r="H20" s="2345">
        <v>90</v>
      </c>
      <c r="I20" s="2346">
        <v>60</v>
      </c>
      <c r="J20" s="2347"/>
      <c r="K20" s="2347"/>
      <c r="L20" s="2346">
        <v>60</v>
      </c>
      <c r="M20" s="2348">
        <v>30</v>
      </c>
      <c r="N20" s="2349"/>
      <c r="O20" s="2350"/>
      <c r="P20" s="2351"/>
      <c r="Q20" s="2349"/>
      <c r="R20" s="2350"/>
      <c r="S20" s="2352"/>
      <c r="T20" s="1729"/>
      <c r="U20" s="1726"/>
      <c r="V20" s="1726"/>
      <c r="W20" s="1726"/>
      <c r="X20" s="1726"/>
      <c r="Y20" s="1727"/>
      <c r="Z20" s="2353"/>
      <c r="AA20" s="6" t="s">
        <v>347</v>
      </c>
    </row>
    <row r="21" ht="18.75">
      <c r="S21" s="2354">
        <f>SUM(S9:S20)</f>
        <v>26</v>
      </c>
    </row>
  </sheetData>
  <sheetProtection/>
  <mergeCells count="26"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C4:C7"/>
    <mergeCell ref="D4:D7"/>
    <mergeCell ref="E4:F4"/>
    <mergeCell ref="I4:I7"/>
    <mergeCell ref="J4:L4"/>
    <mergeCell ref="E5:E7"/>
    <mergeCell ref="Z2:Z7"/>
    <mergeCell ref="F5:F7"/>
    <mergeCell ref="J5:J7"/>
    <mergeCell ref="K5:K7"/>
    <mergeCell ref="L5:L7"/>
    <mergeCell ref="N6:Y6"/>
    <mergeCell ref="N3:P4"/>
    <mergeCell ref="Q3:S4"/>
    <mergeCell ref="T3:V4"/>
    <mergeCell ref="W3:Y4"/>
  </mergeCells>
  <printOptions/>
  <pageMargins left="0.3937007874015748" right="0.3937007874015748" top="0.5905511811023623" bottom="0.3937007874015748" header="0.5118110236220472" footer="0.5118110236220472"/>
  <pageSetup fitToHeight="0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view="pageBreakPreview" zoomScale="70" zoomScaleSheetLayoutView="70" zoomScalePageLayoutView="0" workbookViewId="0" topLeftCell="A1">
      <pane xSplit="31" ySplit="7" topLeftCell="AF8" activePane="bottomRight" state="frozen"/>
      <selection pane="topLeft" activeCell="A1" sqref="A1"/>
      <selection pane="topRight" activeCell="AF1" sqref="AF1"/>
      <selection pane="bottomLeft" activeCell="A8" sqref="A8"/>
      <selection pane="bottomRight" activeCell="Z2" sqref="Z2:Z7"/>
    </sheetView>
  </sheetViews>
  <sheetFormatPr defaultColWidth="9.00390625" defaultRowHeight="12.75"/>
  <cols>
    <col min="1" max="1" width="10.25390625" style="5" customWidth="1"/>
    <col min="2" max="2" width="57.00390625" style="6" customWidth="1"/>
    <col min="3" max="3" width="7.00390625" style="7" customWidth="1"/>
    <col min="4" max="4" width="13.625" style="8" customWidth="1"/>
    <col min="5" max="5" width="5.25390625" style="8" customWidth="1"/>
    <col min="6" max="6" width="7.00390625" style="7" customWidth="1"/>
    <col min="7" max="7" width="8.25390625" style="96" hidden="1" customWidth="1"/>
    <col min="8" max="8" width="10.75390625" style="7" hidden="1" customWidth="1"/>
    <col min="9" max="9" width="11.25390625" style="6" customWidth="1"/>
    <col min="10" max="10" width="9.125" style="6" customWidth="1"/>
    <col min="11" max="11" width="7.75390625" style="6" customWidth="1"/>
    <col min="12" max="12" width="9.25390625" style="6" customWidth="1"/>
    <col min="13" max="13" width="10.875" style="6" hidden="1" customWidth="1"/>
    <col min="14" max="14" width="7.25390625" style="6" hidden="1" customWidth="1"/>
    <col min="15" max="15" width="7.00390625" style="6" hidden="1" customWidth="1"/>
    <col min="16" max="16" width="7.125" style="6" hidden="1" customWidth="1"/>
    <col min="17" max="17" width="7.625" style="6" hidden="1" customWidth="1"/>
    <col min="18" max="18" width="8.00390625" style="6" hidden="1" customWidth="1"/>
    <col min="19" max="19" width="7.75390625" style="6" hidden="1" customWidth="1"/>
    <col min="20" max="20" width="17.375" style="6" customWidth="1"/>
    <col min="21" max="21" width="7.75390625" style="6" hidden="1" customWidth="1"/>
    <col min="22" max="23" width="7.625" style="6" hidden="1" customWidth="1"/>
    <col min="24" max="24" width="7.75390625" style="6" hidden="1" customWidth="1"/>
    <col min="25" max="25" width="8.25390625" style="6" hidden="1" customWidth="1"/>
    <col min="26" max="26" width="49.625" style="6" customWidth="1"/>
    <col min="27" max="28" width="9.125" style="6" customWidth="1"/>
    <col min="29" max="16384" width="9.125" style="6" customWidth="1"/>
  </cols>
  <sheetData>
    <row r="1" spans="1:26" s="2034" customFormat="1" ht="21" thickBot="1">
      <c r="A1" s="3009" t="s">
        <v>405</v>
      </c>
      <c r="B1" s="3010"/>
      <c r="C1" s="3010"/>
      <c r="D1" s="3010"/>
      <c r="E1" s="3010"/>
      <c r="F1" s="3010"/>
      <c r="G1" s="3010"/>
      <c r="H1" s="3010"/>
      <c r="I1" s="3010"/>
      <c r="J1" s="3010"/>
      <c r="K1" s="3010"/>
      <c r="L1" s="3010"/>
      <c r="M1" s="3010"/>
      <c r="N1" s="3010"/>
      <c r="O1" s="3010"/>
      <c r="P1" s="3010"/>
      <c r="Q1" s="3010"/>
      <c r="R1" s="3010"/>
      <c r="S1" s="3010"/>
      <c r="T1" s="3010"/>
      <c r="U1" s="3010"/>
      <c r="V1" s="3010"/>
      <c r="W1" s="3010"/>
      <c r="X1" s="3010"/>
      <c r="Y1" s="3011"/>
      <c r="Z1" s="2438"/>
    </row>
    <row r="2" spans="1:26" s="2034" customFormat="1" ht="15" customHeight="1">
      <c r="A2" s="3043" t="s">
        <v>22</v>
      </c>
      <c r="B2" s="3046" t="s">
        <v>117</v>
      </c>
      <c r="C2" s="3049" t="s">
        <v>353</v>
      </c>
      <c r="D2" s="3050"/>
      <c r="E2" s="3050"/>
      <c r="F2" s="3051"/>
      <c r="G2" s="3055" t="s">
        <v>118</v>
      </c>
      <c r="H2" s="3058" t="s">
        <v>119</v>
      </c>
      <c r="I2" s="3059"/>
      <c r="J2" s="3059"/>
      <c r="K2" s="3059"/>
      <c r="L2" s="3059"/>
      <c r="M2" s="3060"/>
      <c r="N2" s="3061"/>
      <c r="O2" s="3062"/>
      <c r="P2" s="3062"/>
      <c r="Q2" s="3062"/>
      <c r="R2" s="3062"/>
      <c r="S2" s="3062"/>
      <c r="T2" s="3062"/>
      <c r="U2" s="3062"/>
      <c r="V2" s="3062"/>
      <c r="W2" s="3062"/>
      <c r="X2" s="3062"/>
      <c r="Y2" s="3063"/>
      <c r="Z2" s="2954" t="s">
        <v>394</v>
      </c>
    </row>
    <row r="3" spans="1:26" s="2034" customFormat="1" ht="15" customHeight="1">
      <c r="A3" s="3044"/>
      <c r="B3" s="3047"/>
      <c r="C3" s="3052"/>
      <c r="D3" s="3053"/>
      <c r="E3" s="3053"/>
      <c r="F3" s="3054"/>
      <c r="G3" s="3056"/>
      <c r="H3" s="3064" t="s">
        <v>121</v>
      </c>
      <c r="I3" s="3067" t="s">
        <v>122</v>
      </c>
      <c r="J3" s="3068"/>
      <c r="K3" s="3068"/>
      <c r="L3" s="3069"/>
      <c r="M3" s="3070" t="s">
        <v>123</v>
      </c>
      <c r="N3" s="3025" t="s">
        <v>25</v>
      </c>
      <c r="O3" s="3026"/>
      <c r="P3" s="3027"/>
      <c r="Q3" s="3031" t="s">
        <v>26</v>
      </c>
      <c r="R3" s="3026"/>
      <c r="S3" s="3027"/>
      <c r="T3" s="3031" t="s">
        <v>27</v>
      </c>
      <c r="U3" s="3026"/>
      <c r="V3" s="3027"/>
      <c r="W3" s="3031" t="s">
        <v>28</v>
      </c>
      <c r="X3" s="3026"/>
      <c r="Y3" s="3033"/>
      <c r="Z3" s="2954"/>
    </row>
    <row r="4" spans="1:26" s="2034" customFormat="1" ht="24.75" customHeight="1">
      <c r="A4" s="3044"/>
      <c r="B4" s="3047"/>
      <c r="C4" s="3019" t="s">
        <v>124</v>
      </c>
      <c r="D4" s="3019" t="s">
        <v>125</v>
      </c>
      <c r="E4" s="3037" t="s">
        <v>126</v>
      </c>
      <c r="F4" s="3038"/>
      <c r="G4" s="3056"/>
      <c r="H4" s="3065"/>
      <c r="I4" s="3019" t="s">
        <v>127</v>
      </c>
      <c r="J4" s="3039" t="s">
        <v>128</v>
      </c>
      <c r="K4" s="3040"/>
      <c r="L4" s="3041"/>
      <c r="M4" s="3035"/>
      <c r="N4" s="3028"/>
      <c r="O4" s="3029"/>
      <c r="P4" s="3030"/>
      <c r="Q4" s="3032"/>
      <c r="R4" s="3029"/>
      <c r="S4" s="3030"/>
      <c r="T4" s="3032"/>
      <c r="U4" s="3029"/>
      <c r="V4" s="3030"/>
      <c r="W4" s="3032"/>
      <c r="X4" s="3029"/>
      <c r="Y4" s="3034"/>
      <c r="Z4" s="2954"/>
    </row>
    <row r="5" spans="1:26" s="2034" customFormat="1" ht="15" customHeight="1">
      <c r="A5" s="3044"/>
      <c r="B5" s="3047"/>
      <c r="C5" s="3020"/>
      <c r="D5" s="3035"/>
      <c r="E5" s="3042" t="s">
        <v>129</v>
      </c>
      <c r="F5" s="3016" t="s">
        <v>130</v>
      </c>
      <c r="G5" s="3056"/>
      <c r="H5" s="3065"/>
      <c r="I5" s="3020"/>
      <c r="J5" s="3019" t="s">
        <v>24</v>
      </c>
      <c r="K5" s="3019" t="s">
        <v>131</v>
      </c>
      <c r="L5" s="3019" t="s">
        <v>132</v>
      </c>
      <c r="M5" s="3035"/>
      <c r="N5" s="2037">
        <v>1</v>
      </c>
      <c r="O5" s="2038" t="s">
        <v>344</v>
      </c>
      <c r="P5" s="2038" t="s">
        <v>345</v>
      </c>
      <c r="Q5" s="2038">
        <v>3</v>
      </c>
      <c r="R5" s="2038" t="s">
        <v>346</v>
      </c>
      <c r="S5" s="2038" t="s">
        <v>347</v>
      </c>
      <c r="T5" s="2038">
        <v>5</v>
      </c>
      <c r="U5" s="2038" t="s">
        <v>348</v>
      </c>
      <c r="V5" s="2038" t="s">
        <v>349</v>
      </c>
      <c r="W5" s="2038">
        <v>7</v>
      </c>
      <c r="X5" s="2038" t="s">
        <v>350</v>
      </c>
      <c r="Y5" s="2039" t="s">
        <v>351</v>
      </c>
      <c r="Z5" s="2954"/>
    </row>
    <row r="6" spans="1:26" s="2034" customFormat="1" ht="21" thickBot="1">
      <c r="A6" s="3044"/>
      <c r="B6" s="3047"/>
      <c r="C6" s="3020"/>
      <c r="D6" s="3035"/>
      <c r="E6" s="3042"/>
      <c r="F6" s="3017"/>
      <c r="G6" s="3056"/>
      <c r="H6" s="3065"/>
      <c r="I6" s="3020"/>
      <c r="J6" s="3020"/>
      <c r="K6" s="3020"/>
      <c r="L6" s="3020"/>
      <c r="M6" s="3035"/>
      <c r="N6" s="3022"/>
      <c r="O6" s="3023"/>
      <c r="P6" s="3023"/>
      <c r="Q6" s="3023"/>
      <c r="R6" s="3023"/>
      <c r="S6" s="3023"/>
      <c r="T6" s="3023"/>
      <c r="U6" s="3023"/>
      <c r="V6" s="3023"/>
      <c r="W6" s="3023"/>
      <c r="X6" s="3023"/>
      <c r="Y6" s="3024"/>
      <c r="Z6" s="2954"/>
    </row>
    <row r="7" spans="1:26" s="2034" customFormat="1" ht="54" customHeight="1" thickBot="1">
      <c r="A7" s="3045"/>
      <c r="B7" s="3048"/>
      <c r="C7" s="3021"/>
      <c r="D7" s="3036"/>
      <c r="E7" s="3042"/>
      <c r="F7" s="3018"/>
      <c r="G7" s="3057"/>
      <c r="H7" s="3066"/>
      <c r="I7" s="3021"/>
      <c r="J7" s="3021"/>
      <c r="K7" s="3021"/>
      <c r="L7" s="3021"/>
      <c r="M7" s="3036"/>
      <c r="N7" s="2040">
        <v>15</v>
      </c>
      <c r="O7" s="2041">
        <v>9</v>
      </c>
      <c r="P7" s="2042">
        <v>9</v>
      </c>
      <c r="Q7" s="2040">
        <v>15</v>
      </c>
      <c r="R7" s="2041">
        <v>9</v>
      </c>
      <c r="S7" s="2042">
        <v>9</v>
      </c>
      <c r="T7" s="2040" t="s">
        <v>393</v>
      </c>
      <c r="U7" s="2041">
        <v>9</v>
      </c>
      <c r="V7" s="2042">
        <v>9</v>
      </c>
      <c r="W7" s="2040">
        <v>15</v>
      </c>
      <c r="X7" s="2041">
        <v>9</v>
      </c>
      <c r="Y7" s="2042">
        <v>8</v>
      </c>
      <c r="Z7" s="2954"/>
    </row>
    <row r="8" spans="1:26" s="2034" customFormat="1" ht="20.25">
      <c r="A8" s="2043">
        <v>1</v>
      </c>
      <c r="B8" s="2044">
        <v>2</v>
      </c>
      <c r="C8" s="2045">
        <v>3</v>
      </c>
      <c r="D8" s="2045">
        <v>4</v>
      </c>
      <c r="E8" s="2046">
        <v>5</v>
      </c>
      <c r="F8" s="2036">
        <v>6</v>
      </c>
      <c r="G8" s="2047">
        <v>7</v>
      </c>
      <c r="H8" s="2035">
        <v>8</v>
      </c>
      <c r="I8" s="2045">
        <v>9</v>
      </c>
      <c r="J8" s="2045">
        <v>10</v>
      </c>
      <c r="K8" s="2045">
        <v>11</v>
      </c>
      <c r="L8" s="2045">
        <v>12</v>
      </c>
      <c r="M8" s="2048">
        <v>13</v>
      </c>
      <c r="N8" s="2049">
        <v>14</v>
      </c>
      <c r="O8" s="2045">
        <v>15</v>
      </c>
      <c r="P8" s="2045">
        <v>16</v>
      </c>
      <c r="Q8" s="2045">
        <v>17</v>
      </c>
      <c r="R8" s="2045">
        <v>18</v>
      </c>
      <c r="S8" s="2045">
        <v>19</v>
      </c>
      <c r="T8" s="2045">
        <v>20</v>
      </c>
      <c r="U8" s="2045">
        <v>21</v>
      </c>
      <c r="V8" s="2045">
        <v>22</v>
      </c>
      <c r="W8" s="2045">
        <v>23</v>
      </c>
      <c r="X8" s="2045">
        <v>24</v>
      </c>
      <c r="Y8" s="2036">
        <v>25</v>
      </c>
      <c r="Z8" s="2442"/>
    </row>
    <row r="9" spans="1:29" s="2061" customFormat="1" ht="54" customHeight="1">
      <c r="A9" s="2050" t="s">
        <v>238</v>
      </c>
      <c r="B9" s="2357" t="s">
        <v>74</v>
      </c>
      <c r="C9" s="2063">
        <v>5</v>
      </c>
      <c r="D9" s="2062"/>
      <c r="E9" s="2062"/>
      <c r="F9" s="2358"/>
      <c r="G9" s="2359">
        <v>3</v>
      </c>
      <c r="H9" s="2052">
        <v>90</v>
      </c>
      <c r="I9" s="2360">
        <v>45</v>
      </c>
      <c r="J9" s="2064">
        <v>30</v>
      </c>
      <c r="K9" s="2062"/>
      <c r="L9" s="2062">
        <v>15</v>
      </c>
      <c r="M9" s="2065">
        <v>45</v>
      </c>
      <c r="N9" s="2068"/>
      <c r="O9" s="2059"/>
      <c r="P9" s="2067"/>
      <c r="Q9" s="2058"/>
      <c r="R9" s="2059"/>
      <c r="S9" s="2060"/>
      <c r="T9" s="2068">
        <v>3</v>
      </c>
      <c r="U9" s="2059"/>
      <c r="V9" s="2067"/>
      <c r="W9" s="2058"/>
      <c r="X9" s="2059"/>
      <c r="Y9" s="2067"/>
      <c r="Z9" s="2059"/>
      <c r="AA9" s="2061">
        <v>5</v>
      </c>
      <c r="AC9" s="2061">
        <v>3</v>
      </c>
    </row>
    <row r="10" spans="1:29" s="2061" customFormat="1" ht="20.25">
      <c r="A10" s="2361" t="s">
        <v>239</v>
      </c>
      <c r="B10" s="2362" t="s">
        <v>227</v>
      </c>
      <c r="C10" s="2363"/>
      <c r="D10" s="2364" t="s">
        <v>303</v>
      </c>
      <c r="E10" s="2364"/>
      <c r="F10" s="2365"/>
      <c r="G10" s="2366">
        <v>3</v>
      </c>
      <c r="H10" s="2367">
        <v>90</v>
      </c>
      <c r="I10" s="2368">
        <v>45</v>
      </c>
      <c r="J10" s="2369">
        <v>30</v>
      </c>
      <c r="K10" s="2369"/>
      <c r="L10" s="2369">
        <v>15</v>
      </c>
      <c r="M10" s="2365">
        <v>45</v>
      </c>
      <c r="N10" s="2370"/>
      <c r="O10" s="2369"/>
      <c r="P10" s="2371"/>
      <c r="Q10" s="2367"/>
      <c r="R10" s="2369"/>
      <c r="S10" s="2365"/>
      <c r="T10" s="2370">
        <v>3</v>
      </c>
      <c r="U10" s="2372"/>
      <c r="V10" s="2373"/>
      <c r="W10" s="2374"/>
      <c r="X10" s="2372"/>
      <c r="Y10" s="2373"/>
      <c r="Z10" s="2372"/>
      <c r="AA10" s="2061">
        <v>5</v>
      </c>
      <c r="AC10" s="2061">
        <v>3</v>
      </c>
    </row>
    <row r="11" spans="1:27" s="2061" customFormat="1" ht="20.25">
      <c r="A11" s="2050" t="s">
        <v>242</v>
      </c>
      <c r="B11" s="2375" t="s">
        <v>39</v>
      </c>
      <c r="C11" s="2376">
        <v>5</v>
      </c>
      <c r="D11" s="2377"/>
      <c r="E11" s="2377"/>
      <c r="F11" s="2378"/>
      <c r="G11" s="2379">
        <v>3</v>
      </c>
      <c r="H11" s="2380">
        <v>90</v>
      </c>
      <c r="I11" s="2381">
        <v>45</v>
      </c>
      <c r="J11" s="2382">
        <v>30</v>
      </c>
      <c r="K11" s="2383"/>
      <c r="L11" s="2383">
        <v>15</v>
      </c>
      <c r="M11" s="2384">
        <v>45</v>
      </c>
      <c r="N11" s="2076"/>
      <c r="O11" s="2072"/>
      <c r="P11" s="2073"/>
      <c r="Q11" s="2074"/>
      <c r="R11" s="2072"/>
      <c r="S11" s="2075"/>
      <c r="T11" s="2076">
        <v>3</v>
      </c>
      <c r="U11" s="2072"/>
      <c r="V11" s="2073"/>
      <c r="W11" s="2074"/>
      <c r="X11" s="2072"/>
      <c r="Y11" s="2439"/>
      <c r="Z11" s="2360"/>
      <c r="AA11" s="2061">
        <v>5</v>
      </c>
    </row>
    <row r="12" spans="1:27" s="2034" customFormat="1" ht="20.25">
      <c r="A12" s="2385" t="s">
        <v>253</v>
      </c>
      <c r="B12" s="2357" t="s">
        <v>88</v>
      </c>
      <c r="C12" s="2063">
        <v>5</v>
      </c>
      <c r="D12" s="2069"/>
      <c r="E12" s="2069"/>
      <c r="F12" s="2358"/>
      <c r="G12" s="2359">
        <v>4</v>
      </c>
      <c r="H12" s="2052">
        <v>120</v>
      </c>
      <c r="I12" s="2360">
        <v>60</v>
      </c>
      <c r="J12" s="2386">
        <v>30</v>
      </c>
      <c r="K12" s="2387"/>
      <c r="L12" s="2387">
        <v>30</v>
      </c>
      <c r="M12" s="2388">
        <v>60</v>
      </c>
      <c r="N12" s="2389"/>
      <c r="O12" s="2390"/>
      <c r="P12" s="2391"/>
      <c r="Q12" s="2392"/>
      <c r="R12" s="2390"/>
      <c r="S12" s="2393"/>
      <c r="T12" s="2389">
        <v>4</v>
      </c>
      <c r="U12" s="2059"/>
      <c r="V12" s="2067"/>
      <c r="W12" s="2058"/>
      <c r="X12" s="2059"/>
      <c r="Y12" s="2067"/>
      <c r="Z12" s="2059"/>
      <c r="AA12" s="2034">
        <v>5</v>
      </c>
    </row>
    <row r="13" spans="1:27" s="2410" customFormat="1" ht="15.75" customHeight="1">
      <c r="A13" s="2394"/>
      <c r="B13" s="2395" t="s">
        <v>406</v>
      </c>
      <c r="C13" s="2396"/>
      <c r="D13" s="2397" t="s">
        <v>361</v>
      </c>
      <c r="E13" s="2397"/>
      <c r="F13" s="2398"/>
      <c r="G13" s="2399"/>
      <c r="H13" s="2400"/>
      <c r="I13" s="2401"/>
      <c r="J13" s="2402"/>
      <c r="K13" s="2402"/>
      <c r="L13" s="2402"/>
      <c r="M13" s="2403"/>
      <c r="N13" s="2404"/>
      <c r="O13" s="2405"/>
      <c r="P13" s="2406"/>
      <c r="Q13" s="2407"/>
      <c r="R13" s="2402"/>
      <c r="S13" s="2408"/>
      <c r="T13" s="2407">
        <v>3</v>
      </c>
      <c r="U13" s="2402"/>
      <c r="V13" s="2408"/>
      <c r="W13" s="2409"/>
      <c r="X13" s="2405"/>
      <c r="Y13" s="2440"/>
      <c r="Z13" s="2405"/>
      <c r="AA13" s="2410">
        <v>5</v>
      </c>
    </row>
    <row r="14" spans="1:27" s="2034" customFormat="1" ht="20.25">
      <c r="A14" s="2050"/>
      <c r="B14" s="2411"/>
      <c r="C14" s="2412"/>
      <c r="D14" s="2413"/>
      <c r="E14" s="2413"/>
      <c r="F14" s="2414"/>
      <c r="G14" s="2415"/>
      <c r="H14" s="2416"/>
      <c r="I14" s="2413"/>
      <c r="J14" s="2413"/>
      <c r="K14" s="2413"/>
      <c r="L14" s="2413"/>
      <c r="M14" s="2417"/>
      <c r="N14" s="2412"/>
      <c r="O14" s="2418"/>
      <c r="P14" s="2414"/>
      <c r="Q14" s="2416"/>
      <c r="R14" s="2413"/>
      <c r="S14" s="2417"/>
      <c r="T14" s="2419"/>
      <c r="U14" s="2413"/>
      <c r="V14" s="2420"/>
      <c r="W14" s="2421"/>
      <c r="X14" s="2422"/>
      <c r="Y14" s="2441"/>
      <c r="Z14" s="2422"/>
      <c r="AA14" s="2034">
        <v>5</v>
      </c>
    </row>
    <row r="15" spans="1:27" s="2034" customFormat="1" ht="20.25">
      <c r="A15" s="2050" t="s">
        <v>187</v>
      </c>
      <c r="B15" s="2424" t="s">
        <v>407</v>
      </c>
      <c r="C15" s="2425"/>
      <c r="D15" s="2413">
        <v>5</v>
      </c>
      <c r="E15" s="2413"/>
      <c r="F15" s="2420"/>
      <c r="G15" s="2415">
        <v>1.5</v>
      </c>
      <c r="H15" s="2416">
        <v>45</v>
      </c>
      <c r="I15" s="2413">
        <v>20</v>
      </c>
      <c r="J15" s="2413">
        <v>14</v>
      </c>
      <c r="K15" s="2413"/>
      <c r="L15" s="2413">
        <v>6</v>
      </c>
      <c r="M15" s="2417">
        <v>25</v>
      </c>
      <c r="N15" s="2425"/>
      <c r="O15" s="2426"/>
      <c r="P15" s="2427"/>
      <c r="Q15" s="2416"/>
      <c r="R15" s="2413"/>
      <c r="S15" s="2417"/>
      <c r="T15" s="2419">
        <v>1.5</v>
      </c>
      <c r="U15" s="2413"/>
      <c r="V15" s="2420"/>
      <c r="W15" s="2421"/>
      <c r="X15" s="2422"/>
      <c r="Y15" s="2441"/>
      <c r="Z15" s="2422"/>
      <c r="AA15" s="2034">
        <v>5</v>
      </c>
    </row>
    <row r="16" spans="1:27" s="2034" customFormat="1" ht="20.25">
      <c r="A16" s="2050" t="s">
        <v>188</v>
      </c>
      <c r="B16" s="2428" t="s">
        <v>408</v>
      </c>
      <c r="C16" s="2425"/>
      <c r="D16" s="2413">
        <v>5</v>
      </c>
      <c r="E16" s="2413"/>
      <c r="F16" s="2420"/>
      <c r="G16" s="2415">
        <v>1.5</v>
      </c>
      <c r="H16" s="2416">
        <v>45</v>
      </c>
      <c r="I16" s="2413">
        <v>20</v>
      </c>
      <c r="J16" s="2413">
        <v>14</v>
      </c>
      <c r="K16" s="2413"/>
      <c r="L16" s="2413">
        <v>6</v>
      </c>
      <c r="M16" s="2417">
        <v>25</v>
      </c>
      <c r="N16" s="2425"/>
      <c r="O16" s="2426"/>
      <c r="P16" s="2427"/>
      <c r="Q16" s="2416"/>
      <c r="R16" s="2413"/>
      <c r="S16" s="2417"/>
      <c r="T16" s="2419">
        <v>1.5</v>
      </c>
      <c r="U16" s="2413"/>
      <c r="V16" s="2420"/>
      <c r="W16" s="2421"/>
      <c r="X16" s="2422"/>
      <c r="Y16" s="2441"/>
      <c r="Z16" s="2422"/>
      <c r="AA16" s="2034">
        <v>5</v>
      </c>
    </row>
    <row r="17" spans="1:27" s="2034" customFormat="1" ht="20.25">
      <c r="A17" s="2050" t="s">
        <v>189</v>
      </c>
      <c r="B17" s="2428" t="s">
        <v>409</v>
      </c>
      <c r="C17" s="2425"/>
      <c r="D17" s="2413">
        <v>5</v>
      </c>
      <c r="E17" s="2413"/>
      <c r="F17" s="2420"/>
      <c r="G17" s="2415">
        <v>1.5</v>
      </c>
      <c r="H17" s="2416">
        <v>45</v>
      </c>
      <c r="I17" s="2413">
        <v>20</v>
      </c>
      <c r="J17" s="2413">
        <v>14</v>
      </c>
      <c r="K17" s="2413"/>
      <c r="L17" s="2413">
        <v>6</v>
      </c>
      <c r="M17" s="2417">
        <v>25</v>
      </c>
      <c r="N17" s="2425"/>
      <c r="O17" s="2426"/>
      <c r="P17" s="2427"/>
      <c r="Q17" s="2416"/>
      <c r="R17" s="2413"/>
      <c r="S17" s="2417"/>
      <c r="T17" s="2419">
        <v>1.5</v>
      </c>
      <c r="U17" s="2418"/>
      <c r="V17" s="2414"/>
      <c r="W17" s="2421"/>
      <c r="X17" s="2422"/>
      <c r="Y17" s="2441"/>
      <c r="Z17" s="2422"/>
      <c r="AA17" s="2034">
        <v>5</v>
      </c>
    </row>
    <row r="18" spans="1:27" s="2061" customFormat="1" ht="20.25">
      <c r="A18" s="2050" t="s">
        <v>275</v>
      </c>
      <c r="B18" s="2429" t="s">
        <v>52</v>
      </c>
      <c r="C18" s="2363"/>
      <c r="D18" s="2430">
        <v>5</v>
      </c>
      <c r="E18" s="2430"/>
      <c r="F18" s="2431"/>
      <c r="G18" s="2432">
        <v>6.5</v>
      </c>
      <c r="H18" s="2052">
        <v>195</v>
      </c>
      <c r="I18" s="2360">
        <v>75</v>
      </c>
      <c r="J18" s="2433">
        <v>45</v>
      </c>
      <c r="K18" s="2433"/>
      <c r="L18" s="2433">
        <v>30</v>
      </c>
      <c r="M18" s="2065">
        <v>120</v>
      </c>
      <c r="N18" s="2068"/>
      <c r="O18" s="2059"/>
      <c r="P18" s="2067"/>
      <c r="Q18" s="2058"/>
      <c r="R18" s="2059"/>
      <c r="S18" s="2060"/>
      <c r="T18" s="2068">
        <v>5</v>
      </c>
      <c r="U18" s="2059"/>
      <c r="V18" s="2067"/>
      <c r="W18" s="2058"/>
      <c r="X18" s="2059"/>
      <c r="Y18" s="2067"/>
      <c r="Z18" s="2059"/>
      <c r="AA18" s="2061">
        <v>5</v>
      </c>
    </row>
    <row r="19" spans="1:8" s="2034" customFormat="1" ht="20.25">
      <c r="A19" s="2077"/>
      <c r="C19" s="2078"/>
      <c r="D19" s="2079"/>
      <c r="E19" s="2079"/>
      <c r="F19" s="2078"/>
      <c r="G19" s="2080"/>
      <c r="H19" s="2078"/>
    </row>
    <row r="20" spans="1:20" s="2034" customFormat="1" ht="20.25">
      <c r="A20" s="2077"/>
      <c r="C20" s="2078"/>
      <c r="D20" s="2079"/>
      <c r="E20" s="2079"/>
      <c r="F20" s="2078"/>
      <c r="G20" s="2080"/>
      <c r="H20" s="2078"/>
      <c r="T20" s="2434">
        <v>21</v>
      </c>
    </row>
  </sheetData>
  <sheetProtection/>
  <mergeCells count="26"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C4:C7"/>
    <mergeCell ref="D4:D7"/>
    <mergeCell ref="E4:F4"/>
    <mergeCell ref="I4:I7"/>
    <mergeCell ref="J4:L4"/>
    <mergeCell ref="E5:E7"/>
    <mergeCell ref="Z2:Z7"/>
    <mergeCell ref="F5:F7"/>
    <mergeCell ref="J5:J7"/>
    <mergeCell ref="K5:K7"/>
    <mergeCell ref="L5:L7"/>
    <mergeCell ref="N6:Y6"/>
    <mergeCell ref="N3:P4"/>
    <mergeCell ref="Q3:S4"/>
    <mergeCell ref="T3:V4"/>
    <mergeCell ref="W3:Y4"/>
  </mergeCells>
  <printOptions/>
  <pageMargins left="0.3937007874015748" right="0.3937007874015748" top="0.5905511811023623" bottom="0.3937007874015748" header="0.5118110236220472" footer="0.5118110236220472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2018-06-05T07:02:22Z</cp:lastPrinted>
  <dcterms:created xsi:type="dcterms:W3CDTF">2003-06-23T04:55:14Z</dcterms:created>
  <dcterms:modified xsi:type="dcterms:W3CDTF">2018-09-17T11:39:51Z</dcterms:modified>
  <cp:category/>
  <cp:version/>
  <cp:contentType/>
  <cp:contentStatus/>
</cp:coreProperties>
</file>